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345" windowHeight="18255"/>
  </bookViews>
  <sheets>
    <sheet name="tabulka prihlasenych" sheetId="3" r:id="rId1"/>
    <sheet name="piano camere" sheetId="6" r:id="rId2"/>
    <sheet name="List1" sheetId="5" r:id="rId3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5"/>
  <c r="O21"/>
  <c r="O20"/>
  <c r="K20"/>
  <c r="L20" s="1"/>
  <c r="M20" s="1"/>
  <c r="O19"/>
  <c r="O18"/>
  <c r="L18"/>
  <c r="K18"/>
  <c r="M18" s="1"/>
  <c r="O17"/>
  <c r="O16"/>
  <c r="O15"/>
  <c r="L15"/>
  <c r="K15"/>
  <c r="O14"/>
  <c r="I14"/>
  <c r="O13"/>
  <c r="I13"/>
  <c r="O12"/>
  <c r="I12"/>
  <c r="O11"/>
  <c r="I11"/>
  <c r="O10"/>
  <c r="I10"/>
  <c r="O9"/>
  <c r="I9"/>
  <c r="O8"/>
  <c r="O7"/>
  <c r="J7"/>
  <c r="K7" s="1"/>
  <c r="O6"/>
  <c r="J6"/>
  <c r="L5" s="1"/>
  <c r="O5"/>
  <c r="O4"/>
  <c r="O3"/>
  <c r="L3"/>
  <c r="K3"/>
  <c r="K13" l="1"/>
  <c r="M3"/>
  <c r="K5"/>
  <c r="M5" s="1"/>
  <c r="L7"/>
  <c r="M7" s="1"/>
  <c r="K9"/>
  <c r="L9" s="1"/>
  <c r="M9" s="1"/>
  <c r="L13"/>
  <c r="M15"/>
  <c r="M13" l="1"/>
</calcChain>
</file>

<file path=xl/sharedStrings.xml><?xml version="1.0" encoding="utf-8"?>
<sst xmlns="http://schemas.openxmlformats.org/spreadsheetml/2006/main" count="267" uniqueCount="145">
  <si>
    <t>XXX</t>
  </si>
  <si>
    <t>16 BIS</t>
  </si>
  <si>
    <t>jméno</t>
  </si>
  <si>
    <t>příjmení</t>
  </si>
  <si>
    <t>datum narození</t>
  </si>
  <si>
    <t>pokoj</t>
  </si>
  <si>
    <t xml:space="preserve">doprava </t>
  </si>
  <si>
    <t>odjezdové místo</t>
  </si>
  <si>
    <t>noc navíc</t>
  </si>
  <si>
    <t>pojištění 11-16.1.2022</t>
  </si>
  <si>
    <t>cena  za zájezd</t>
  </si>
  <si>
    <t>cena pojištění</t>
  </si>
  <si>
    <t>vyberte ze seznamu</t>
  </si>
  <si>
    <t xml:space="preserve">vyberte ze seznamu </t>
  </si>
  <si>
    <t>vyberte ze seznamu, pakliže noc navíc nechcete, nevyplňujte</t>
  </si>
  <si>
    <t>vyplní cestovní kancelář</t>
  </si>
  <si>
    <t>čtyřlůžkový</t>
  </si>
  <si>
    <t>vlastní</t>
  </si>
  <si>
    <t>ano bez večeře</t>
  </si>
  <si>
    <t>nepožaduji</t>
  </si>
  <si>
    <t xml:space="preserve"> </t>
  </si>
  <si>
    <t>Tomáš</t>
  </si>
  <si>
    <t>V.S.</t>
  </si>
  <si>
    <t>Lucie</t>
  </si>
  <si>
    <t>Šplíchalová</t>
  </si>
  <si>
    <t>dvoulůžkový</t>
  </si>
  <si>
    <t>autobusem</t>
  </si>
  <si>
    <t>Pardubice</t>
  </si>
  <si>
    <t>varianta 2</t>
  </si>
  <si>
    <t>Jana</t>
  </si>
  <si>
    <t>varianta 1</t>
  </si>
  <si>
    <t xml:space="preserve">Petr </t>
  </si>
  <si>
    <t>Ledvina</t>
  </si>
  <si>
    <t xml:space="preserve">Karin </t>
  </si>
  <si>
    <t>Nechanická</t>
  </si>
  <si>
    <t>varianta 3</t>
  </si>
  <si>
    <t>V případě potřeby můžeme být s někým na trojlůžkovém popř. čtyřlůžkovém pokoji.</t>
  </si>
  <si>
    <t>Radek</t>
  </si>
  <si>
    <t>Horyna</t>
  </si>
  <si>
    <t xml:space="preserve">varianta 4 </t>
  </si>
  <si>
    <t>Veronika</t>
  </si>
  <si>
    <t>Horynová</t>
  </si>
  <si>
    <t>Ondřej</t>
  </si>
  <si>
    <t>Büchler</t>
  </si>
  <si>
    <t xml:space="preserve">Daniela </t>
  </si>
  <si>
    <t>Büchlerová</t>
  </si>
  <si>
    <t>Emma</t>
  </si>
  <si>
    <t>Julie</t>
  </si>
  <si>
    <t>Rozárie</t>
  </si>
  <si>
    <t>Svobodová</t>
  </si>
  <si>
    <t>Leona</t>
  </si>
  <si>
    <t>Jeřábková</t>
  </si>
  <si>
    <t>bez večeře</t>
  </si>
  <si>
    <t xml:space="preserve">Dita </t>
  </si>
  <si>
    <t>Panochová</t>
  </si>
  <si>
    <t>třílůžkový</t>
  </si>
  <si>
    <t>Miloš</t>
  </si>
  <si>
    <t>Panocha</t>
  </si>
  <si>
    <t>Adam</t>
  </si>
  <si>
    <t>Petr</t>
  </si>
  <si>
    <t>Rulík</t>
  </si>
  <si>
    <t xml:space="preserve">Jasmína </t>
  </si>
  <si>
    <t>Rulíková</t>
  </si>
  <si>
    <t>Helena</t>
  </si>
  <si>
    <t>Kmoníčková</t>
  </si>
  <si>
    <t>Matyáš J.</t>
  </si>
  <si>
    <t>Kmoníček</t>
  </si>
  <si>
    <t>Bělka</t>
  </si>
  <si>
    <t xml:space="preserve">CAMERE DOPO IL TUNNEL </t>
  </si>
  <si>
    <t>Piano Terra</t>
  </si>
  <si>
    <t>Primo Piano</t>
  </si>
  <si>
    <t>Secondo Piano</t>
  </si>
  <si>
    <t>20 (ex 24)</t>
  </si>
  <si>
    <t>19 (ex 23)</t>
  </si>
  <si>
    <t>scale</t>
  </si>
  <si>
    <t>26 (ex 22)</t>
  </si>
  <si>
    <t>25 (ex 21)</t>
  </si>
  <si>
    <t xml:space="preserve">XX+C </t>
  </si>
  <si>
    <t xml:space="preserve">XX+C    </t>
  </si>
  <si>
    <t xml:space="preserve">XX+C  </t>
  </si>
  <si>
    <t xml:space="preserve">XX+C   </t>
  </si>
  <si>
    <t xml:space="preserve">XX+C        </t>
  </si>
  <si>
    <t>21 (ex 25)</t>
  </si>
  <si>
    <t>22(ex 26)</t>
  </si>
  <si>
    <t>23 (ex 19)</t>
  </si>
  <si>
    <t>24 (ex 20)</t>
  </si>
  <si>
    <t>TUNNEL</t>
  </si>
  <si>
    <t>r.2006</t>
  </si>
  <si>
    <t>↓</t>
  </si>
  <si>
    <t>←</t>
  </si>
  <si>
    <t>Scale</t>
  </si>
  <si>
    <t>↑</t>
  </si>
  <si>
    <t>↔</t>
  </si>
  <si>
    <t>← Ingresso</t>
  </si>
  <si>
    <t>CAMERE SOPRA SALA DA PRANZO</t>
  </si>
  <si>
    <t>hotel</t>
  </si>
  <si>
    <t xml:space="preserve">Primo Piano </t>
  </si>
  <si>
    <t xml:space="preserve">Secondo Piano </t>
  </si>
  <si>
    <t>Mansarda</t>
  </si>
  <si>
    <t>office</t>
  </si>
  <si>
    <t xml:space="preserve">XXX       </t>
  </si>
  <si>
    <t>pokoj č.</t>
  </si>
  <si>
    <t>cena celkem</t>
  </si>
  <si>
    <t>věk</t>
  </si>
  <si>
    <t xml:space="preserve">Prosím veškeré platby: Ubytování, jídlo, trénink atd na fakturu =&gt; Název subjektu: OK Ski Pardubice z.s. </t>
  </si>
  <si>
    <t>záloha</t>
  </si>
  <si>
    <t>doplatek</t>
  </si>
  <si>
    <t>záloha do 8.12.2021</t>
  </si>
  <si>
    <t>doplatek do 23.12.2021</t>
  </si>
  <si>
    <t>variabilní symbol</t>
  </si>
  <si>
    <t xml:space="preserve">XXX  </t>
  </si>
  <si>
    <t xml:space="preserve">XX+C     </t>
  </si>
  <si>
    <t xml:space="preserve">XXX      </t>
  </si>
  <si>
    <t xml:space="preserve">XXX         </t>
  </si>
  <si>
    <t>XXX  Slavík,Fenyk, Ledvina</t>
  </si>
  <si>
    <t xml:space="preserve">XX+C    Pulpán, Slavík, Fenyk, Kubát </t>
  </si>
  <si>
    <t>XXX Schejbalová, Rostlapilová, Kořínek</t>
  </si>
  <si>
    <t>XXX       Hacker, Pulpán, Schejbal</t>
  </si>
  <si>
    <t>XX        Pulpán, Pulpánová</t>
  </si>
  <si>
    <t>XX           Panocha, Panochová</t>
  </si>
  <si>
    <t>XX+C+X  Malý, Panocha, Volánek, Rostlapil, Jeleček</t>
  </si>
  <si>
    <t>XXX                     Král, Králové, Venzera</t>
  </si>
  <si>
    <t>XX+C      Kudýnovi 4x</t>
  </si>
  <si>
    <t>XXX   Haldová, Kremlička, Kremlička</t>
  </si>
  <si>
    <t xml:space="preserve">XX          Paclt 1x          </t>
  </si>
  <si>
    <t xml:space="preserve">XX+C+X Králová, Poliaková, Pacltová, Pacltová  4x  </t>
  </si>
  <si>
    <t>XX+C  Amstrong, Amstrong, Málek, Valenta</t>
  </si>
  <si>
    <t xml:space="preserve">XXX Amstrong, Amstrong  2x      </t>
  </si>
  <si>
    <t xml:space="preserve">XXX       Rulík, Malý  2x </t>
  </si>
  <si>
    <t xml:space="preserve">XX+C+X Rulíková, Volánková, Očenášková, Otipková 4x  </t>
  </si>
  <si>
    <t>XXX       Krámová, Pešavová, Pešavová</t>
  </si>
  <si>
    <t>XXX  Jeřábková, Svoboda 2x</t>
  </si>
  <si>
    <t>XX+C   Dobrovská, Dušková, Hlavatá, Fenyková</t>
  </si>
  <si>
    <t xml:space="preserve">XX+C Jošt, Šafář      </t>
  </si>
  <si>
    <t xml:space="preserve">XX+C Valenta, Očenášk, Roleček, Roleček 4x  </t>
  </si>
  <si>
    <r>
      <t xml:space="preserve">XX+C+X Černá, Pulpánová, </t>
    </r>
    <r>
      <rPr>
        <sz val="9"/>
        <color theme="1"/>
        <rFont val="Calibri"/>
        <family val="2"/>
        <scheme val="minor"/>
      </rPr>
      <t xml:space="preserve"> Kudýnová, Kremličková, Králová</t>
    </r>
  </si>
  <si>
    <t xml:space="preserve">XXX   Svobodová, Horynová  </t>
  </si>
  <si>
    <t>cena za soustředění s příspěvkem LO</t>
  </si>
  <si>
    <t>CELKEM 
K ÚHRADĚ</t>
  </si>
  <si>
    <t>příspěvek LO</t>
  </si>
  <si>
    <t>2,3,4,6 lůžkový</t>
  </si>
  <si>
    <t>ANO / NE</t>
  </si>
  <si>
    <t>doprava autobusem</t>
  </si>
  <si>
    <t>pojištění 15.12.-21.12.2023</t>
  </si>
  <si>
    <t>cena  za soustředění</t>
  </si>
</sst>
</file>

<file path=xl/styles.xml><?xml version="1.0" encoding="utf-8"?>
<styleSheet xmlns="http://schemas.openxmlformats.org/spreadsheetml/2006/main">
  <numFmts count="4">
    <numFmt numFmtId="6" formatCode="#,##0\ &quot;Kč&quot;;[Red]\-#,##0\ &quot;Kč&quot;"/>
    <numFmt numFmtId="164" formatCode="#,##0\ &quot;Kč&quot;"/>
    <numFmt numFmtId="165" formatCode="[$-405]General"/>
    <numFmt numFmtId="166" formatCode="#,##0\ _K_č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trike/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sz val="11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 style="thin">
        <color auto="1"/>
      </right>
      <top/>
      <bottom/>
      <diagonal/>
    </border>
    <border>
      <left style="thin">
        <color theme="0" tint="-4.9989318521683403E-2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8" fillId="0" borderId="0"/>
    <xf numFmtId="0" fontId="7" fillId="0" borderId="0"/>
    <xf numFmtId="165" fontId="5" fillId="0" borderId="0"/>
    <xf numFmtId="0" fontId="20" fillId="0" borderId="0"/>
  </cellStyleXfs>
  <cellXfs count="264">
    <xf numFmtId="0" fontId="0" fillId="0" borderId="0" xfId="0"/>
    <xf numFmtId="0" fontId="0" fillId="0" borderId="0" xfId="0" applyBorder="1"/>
    <xf numFmtId="0" fontId="1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left" wrapText="1"/>
    </xf>
    <xf numFmtId="0" fontId="1" fillId="3" borderId="3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0" fillId="0" borderId="4" xfId="0" applyBorder="1" applyAlignment="1">
      <alignment shrinkToFit="1"/>
    </xf>
    <xf numFmtId="0" fontId="1" fillId="0" borderId="4" xfId="0" applyFont="1" applyBorder="1" applyAlignment="1">
      <alignment shrinkToFit="1"/>
    </xf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1" fillId="0" borderId="1" xfId="0" applyFont="1" applyBorder="1" applyAlignment="1">
      <alignment shrinkToFit="1"/>
    </xf>
    <xf numFmtId="0" fontId="0" fillId="0" borderId="11" xfId="0" applyBorder="1"/>
    <xf numFmtId="0" fontId="0" fillId="0" borderId="0" xfId="0"/>
    <xf numFmtId="0" fontId="0" fillId="0" borderId="6" xfId="0" applyBorder="1"/>
    <xf numFmtId="14" fontId="0" fillId="0" borderId="0" xfId="0" applyNumberFormat="1" applyBorder="1"/>
    <xf numFmtId="0" fontId="1" fillId="0" borderId="6" xfId="0" applyFont="1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15" xfId="0" applyBorder="1"/>
    <xf numFmtId="0" fontId="0" fillId="0" borderId="16" xfId="0" applyBorder="1"/>
    <xf numFmtId="0" fontId="0" fillId="0" borderId="0" xfId="0" applyAlignment="1">
      <alignment horizontal="center" wrapText="1" shrinkToFit="1"/>
    </xf>
    <xf numFmtId="0" fontId="0" fillId="0" borderId="0" xfId="0" applyAlignment="1">
      <alignment shrinkToFit="1"/>
    </xf>
    <xf numFmtId="0" fontId="9" fillId="2" borderId="1" xfId="0" applyFont="1" applyFill="1" applyBorder="1" applyAlignment="1">
      <alignment wrapText="1" shrinkToFit="1"/>
    </xf>
    <xf numFmtId="0" fontId="10" fillId="2" borderId="1" xfId="0" applyFont="1" applyFill="1" applyBorder="1" applyAlignment="1">
      <alignment wrapText="1" shrinkToFit="1"/>
    </xf>
    <xf numFmtId="0" fontId="10" fillId="0" borderId="0" xfId="0" applyFont="1" applyAlignment="1">
      <alignment wrapText="1" shrinkToFit="1"/>
    </xf>
    <xf numFmtId="0" fontId="10" fillId="2" borderId="0" xfId="0" applyFont="1" applyFill="1" applyAlignment="1">
      <alignment wrapText="1" shrinkToFit="1"/>
    </xf>
    <xf numFmtId="0" fontId="0" fillId="0" borderId="1" xfId="0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0" fillId="5" borderId="15" xfId="0" applyFill="1" applyBorder="1" applyAlignment="1">
      <alignment wrapText="1" shrinkToFit="1"/>
    </xf>
    <xf numFmtId="0" fontId="0" fillId="5" borderId="35" xfId="0" applyFill="1" applyBorder="1" applyAlignment="1">
      <alignment wrapText="1" shrinkToFit="1"/>
    </xf>
    <xf numFmtId="0" fontId="0" fillId="5" borderId="36" xfId="0" applyFill="1" applyBorder="1" applyAlignment="1">
      <alignment wrapText="1" shrinkToFit="1"/>
    </xf>
    <xf numFmtId="0" fontId="0" fillId="5" borderId="21" xfId="0" applyFill="1" applyBorder="1" applyAlignment="1">
      <alignment wrapText="1" shrinkToFit="1"/>
    </xf>
    <xf numFmtId="0" fontId="0" fillId="5" borderId="0" xfId="0" applyFill="1" applyAlignment="1">
      <alignment wrapText="1" shrinkToFit="1"/>
    </xf>
    <xf numFmtId="0" fontId="0" fillId="0" borderId="0" xfId="0" applyAlignment="1">
      <alignment horizontal="center" vertical="center" wrapText="1" shrinkToFit="1"/>
    </xf>
    <xf numFmtId="0" fontId="0" fillId="2" borderId="1" xfId="0" applyFill="1" applyBorder="1" applyAlignment="1">
      <alignment wrapText="1" shrinkToFit="1"/>
    </xf>
    <xf numFmtId="0" fontId="13" fillId="2" borderId="0" xfId="0" applyFont="1" applyFill="1" applyAlignment="1">
      <alignment wrapText="1" shrinkToFit="1"/>
    </xf>
    <xf numFmtId="0" fontId="0" fillId="2" borderId="26" xfId="0" applyFill="1" applyBorder="1" applyAlignment="1">
      <alignment wrapText="1" shrinkToFit="1"/>
    </xf>
    <xf numFmtId="0" fontId="0" fillId="6" borderId="25" xfId="0" applyFill="1" applyBorder="1" applyAlignment="1">
      <alignment wrapText="1" shrinkToFit="1"/>
    </xf>
    <xf numFmtId="0" fontId="0" fillId="6" borderId="23" xfId="0" applyFill="1" applyBorder="1" applyAlignment="1">
      <alignment wrapText="1" shrinkToFit="1"/>
    </xf>
    <xf numFmtId="0" fontId="0" fillId="2" borderId="23" xfId="0" applyFill="1" applyBorder="1" applyAlignment="1">
      <alignment wrapText="1" shrinkToFit="1"/>
    </xf>
    <xf numFmtId="0" fontId="0" fillId="2" borderId="0" xfId="0" applyFill="1" applyAlignment="1">
      <alignment shrinkToFit="1"/>
    </xf>
    <xf numFmtId="0" fontId="0" fillId="2" borderId="0" xfId="0" applyFill="1" applyAlignment="1">
      <alignment horizontal="left" vertical="top" wrapText="1" shrinkToFit="1"/>
    </xf>
    <xf numFmtId="0" fontId="14" fillId="4" borderId="10" xfId="0" applyFont="1" applyFill="1" applyBorder="1" applyAlignment="1">
      <alignment horizontal="center" vertical="center" wrapText="1" shrinkToFit="1"/>
    </xf>
    <xf numFmtId="0" fontId="0" fillId="4" borderId="0" xfId="0" applyFill="1" applyAlignment="1">
      <alignment wrapText="1" shrinkToFit="1"/>
    </xf>
    <xf numFmtId="0" fontId="0" fillId="2" borderId="17" xfId="0" applyFill="1" applyBorder="1" applyAlignment="1">
      <alignment wrapText="1" shrinkToFit="1"/>
    </xf>
    <xf numFmtId="0" fontId="14" fillId="7" borderId="1" xfId="0" applyFont="1" applyFill="1" applyBorder="1" applyAlignment="1">
      <alignment horizontal="center" wrapText="1" shrinkToFit="1"/>
    </xf>
    <xf numFmtId="0" fontId="14" fillId="2" borderId="2" xfId="0" applyFont="1" applyFill="1" applyBorder="1" applyAlignment="1">
      <alignment horizontal="center" wrapText="1" shrinkToFit="1"/>
    </xf>
    <xf numFmtId="0" fontId="14" fillId="7" borderId="11" xfId="0" applyFont="1" applyFill="1" applyBorder="1" applyAlignment="1">
      <alignment horizontal="center" wrapText="1" shrinkToFit="1"/>
    </xf>
    <xf numFmtId="0" fontId="0" fillId="4" borderId="23" xfId="0" applyFill="1" applyBorder="1" applyAlignment="1">
      <alignment wrapText="1" shrinkToFit="1"/>
    </xf>
    <xf numFmtId="0" fontId="14" fillId="4" borderId="0" xfId="0" applyFont="1" applyFill="1" applyAlignment="1">
      <alignment horizontal="right" vertical="center" wrapText="1" shrinkToFit="1"/>
    </xf>
    <xf numFmtId="0" fontId="0" fillId="6" borderId="37" xfId="0" applyFill="1" applyBorder="1" applyAlignment="1">
      <alignment wrapText="1" shrinkToFit="1"/>
    </xf>
    <xf numFmtId="0" fontId="0" fillId="6" borderId="0" xfId="0" applyFill="1" applyAlignment="1">
      <alignment wrapText="1" shrinkToFit="1"/>
    </xf>
    <xf numFmtId="0" fontId="14" fillId="2" borderId="10" xfId="0" applyFont="1" applyFill="1" applyBorder="1" applyAlignment="1">
      <alignment horizontal="center" wrapText="1" shrinkToFit="1"/>
    </xf>
    <xf numFmtId="0" fontId="0" fillId="4" borderId="17" xfId="0" applyFill="1" applyBorder="1" applyAlignment="1">
      <alignment wrapText="1" shrinkToFit="1"/>
    </xf>
    <xf numFmtId="0" fontId="0" fillId="4" borderId="36" xfId="0" applyFill="1" applyBorder="1" applyAlignment="1">
      <alignment wrapText="1" shrinkToFit="1"/>
    </xf>
    <xf numFmtId="0" fontId="14" fillId="4" borderId="36" xfId="0" applyFont="1" applyFill="1" applyBorder="1" applyAlignment="1">
      <alignment horizontal="right" wrapText="1" shrinkToFit="1"/>
    </xf>
    <xf numFmtId="0" fontId="0" fillId="6" borderId="38" xfId="0" applyFill="1" applyBorder="1" applyAlignment="1">
      <alignment wrapText="1" shrinkToFit="1"/>
    </xf>
    <xf numFmtId="0" fontId="0" fillId="8" borderId="0" xfId="0" applyFill="1" applyAlignment="1">
      <alignment wrapText="1" shrinkToFit="1"/>
    </xf>
    <xf numFmtId="0" fontId="8" fillId="9" borderId="0" xfId="0" applyFont="1" applyFill="1" applyAlignment="1">
      <alignment horizontal="center" wrapText="1" shrinkToFit="1"/>
    </xf>
    <xf numFmtId="0" fontId="7" fillId="2" borderId="23" xfId="0" applyFont="1" applyFill="1" applyBorder="1" applyAlignment="1">
      <alignment horizontal="center" wrapText="1" shrinkToFit="1"/>
    </xf>
    <xf numFmtId="0" fontId="8" fillId="2" borderId="0" xfId="0" applyFont="1" applyFill="1" applyAlignment="1">
      <alignment horizontal="center" wrapText="1" shrinkToFit="1"/>
    </xf>
    <xf numFmtId="0" fontId="0" fillId="2" borderId="27" xfId="0" applyFill="1" applyBorder="1" applyAlignment="1">
      <alignment horizontal="center" wrapText="1" shrinkToFit="1"/>
    </xf>
    <xf numFmtId="0" fontId="12" fillId="2" borderId="23" xfId="0" applyFont="1" applyFill="1" applyBorder="1" applyAlignment="1">
      <alignment horizontal="center" wrapText="1" shrinkToFit="1"/>
    </xf>
    <xf numFmtId="0" fontId="13" fillId="2" borderId="10" xfId="0" applyFont="1" applyFill="1" applyBorder="1" applyAlignment="1">
      <alignment horizontal="center" wrapText="1" shrinkToFit="1"/>
    </xf>
    <xf numFmtId="0" fontId="13" fillId="2" borderId="23" xfId="0" applyFont="1" applyFill="1" applyBorder="1" applyAlignment="1">
      <alignment horizont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0" fillId="2" borderId="23" xfId="0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0" fillId="5" borderId="35" xfId="0" applyFill="1" applyBorder="1" applyAlignment="1">
      <alignment vertical="center" wrapText="1" shrinkToFit="1"/>
    </xf>
    <xf numFmtId="0" fontId="0" fillId="2" borderId="10" xfId="0" applyFill="1" applyBorder="1" applyAlignment="1">
      <alignment vertical="center" wrapText="1" shrinkToFit="1"/>
    </xf>
    <xf numFmtId="0" fontId="0" fillId="5" borderId="0" xfId="0" applyFill="1" applyAlignment="1">
      <alignment vertical="center" wrapText="1" shrinkToFit="1"/>
    </xf>
    <xf numFmtId="0" fontId="0" fillId="2" borderId="23" xfId="0" applyFill="1" applyBorder="1" applyAlignment="1">
      <alignment vertical="center" wrapText="1" shrinkToFi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center" vertical="center" wrapText="1"/>
    </xf>
    <xf numFmtId="0" fontId="0" fillId="2" borderId="43" xfId="0" applyFill="1" applyBorder="1" applyAlignment="1">
      <alignment wrapText="1"/>
    </xf>
    <xf numFmtId="0" fontId="0" fillId="2" borderId="15" xfId="0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5" borderId="10" xfId="0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 shrinkToFit="1"/>
    </xf>
    <xf numFmtId="0" fontId="10" fillId="2" borderId="1" xfId="0" applyFont="1" applyFill="1" applyBorder="1" applyAlignment="1">
      <alignment horizontal="center" wrapText="1" shrinkToFit="1"/>
    </xf>
    <xf numFmtId="0" fontId="0" fillId="2" borderId="1" xfId="0" applyFill="1" applyBorder="1" applyAlignment="1">
      <alignment horizontal="center" wrapText="1" shrinkToFit="1"/>
    </xf>
    <xf numFmtId="0" fontId="0" fillId="2" borderId="15" xfId="0" applyFill="1" applyBorder="1" applyAlignment="1">
      <alignment horizontal="center" wrapText="1" shrinkToFit="1"/>
    </xf>
    <xf numFmtId="0" fontId="0" fillId="2" borderId="9" xfId="0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wrapText="1"/>
    </xf>
    <xf numFmtId="0" fontId="0" fillId="2" borderId="34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14" fontId="0" fillId="0" borderId="1" xfId="0" applyNumberFormat="1" applyBorder="1"/>
    <xf numFmtId="14" fontId="0" fillId="0" borderId="6" xfId="0" applyNumberFormat="1" applyBorder="1"/>
    <xf numFmtId="14" fontId="0" fillId="0" borderId="11" xfId="0" applyNumberFormat="1" applyBorder="1"/>
    <xf numFmtId="0" fontId="0" fillId="0" borderId="0" xfId="0" applyBorder="1"/>
    <xf numFmtId="164" fontId="0" fillId="0" borderId="1" xfId="0" applyNumberFormat="1" applyBorder="1"/>
    <xf numFmtId="164" fontId="0" fillId="0" borderId="11" xfId="0" applyNumberFormat="1" applyBorder="1"/>
    <xf numFmtId="0" fontId="0" fillId="7" borderId="4" xfId="0" applyFill="1" applyBorder="1"/>
    <xf numFmtId="0" fontId="0" fillId="7" borderId="1" xfId="0" applyFill="1" applyBorder="1"/>
    <xf numFmtId="0" fontId="0" fillId="7" borderId="6" xfId="0" applyFill="1" applyBorder="1"/>
    <xf numFmtId="0" fontId="0" fillId="7" borderId="11" xfId="0" applyFill="1" applyBorder="1"/>
    <xf numFmtId="0" fontId="1" fillId="3" borderId="24" xfId="0" applyFont="1" applyFill="1" applyBorder="1" applyAlignment="1">
      <alignment horizontal="left" wrapText="1"/>
    </xf>
    <xf numFmtId="0" fontId="0" fillId="0" borderId="17" xfId="0" applyBorder="1"/>
    <xf numFmtId="0" fontId="0" fillId="0" borderId="0" xfId="0" applyNumberFormat="1" applyBorder="1"/>
    <xf numFmtId="0" fontId="1" fillId="3" borderId="45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0" fillId="3" borderId="44" xfId="0" applyFill="1" applyBorder="1"/>
    <xf numFmtId="164" fontId="0" fillId="0" borderId="4" xfId="0" applyNumberFormat="1" applyBorder="1"/>
    <xf numFmtId="164" fontId="0" fillId="0" borderId="18" xfId="0" applyNumberFormat="1" applyBorder="1"/>
    <xf numFmtId="164" fontId="0" fillId="0" borderId="15" xfId="0" applyNumberFormat="1" applyBorder="1"/>
    <xf numFmtId="164" fontId="0" fillId="0" borderId="6" xfId="0" applyNumberFormat="1" applyBorder="1"/>
    <xf numFmtId="164" fontId="0" fillId="0" borderId="16" xfId="0" applyNumberFormat="1" applyBorder="1"/>
    <xf numFmtId="0" fontId="0" fillId="10" borderId="4" xfId="0" applyFill="1" applyBorder="1"/>
    <xf numFmtId="164" fontId="0" fillId="10" borderId="4" xfId="0" applyNumberFormat="1" applyFill="1" applyBorder="1"/>
    <xf numFmtId="164" fontId="0" fillId="10" borderId="18" xfId="0" applyNumberFormat="1" applyFill="1" applyBorder="1"/>
    <xf numFmtId="14" fontId="0" fillId="10" borderId="4" xfId="0" applyNumberFormat="1" applyFill="1" applyBorder="1"/>
    <xf numFmtId="0" fontId="0" fillId="10" borderId="4" xfId="0" applyFill="1" applyBorder="1" applyAlignment="1">
      <alignment shrinkToFit="1"/>
    </xf>
    <xf numFmtId="0" fontId="1" fillId="10" borderId="4" xfId="0" applyFont="1" applyFill="1" applyBorder="1" applyAlignment="1">
      <alignment shrinkToFit="1"/>
    </xf>
    <xf numFmtId="164" fontId="0" fillId="0" borderId="17" xfId="0" applyNumberFormat="1" applyBorder="1"/>
    <xf numFmtId="0" fontId="4" fillId="11" borderId="13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4" fillId="11" borderId="31" xfId="0" applyFont="1" applyFill="1" applyBorder="1" applyAlignment="1">
      <alignment horizontal="center" vertical="center" wrapText="1"/>
    </xf>
    <xf numFmtId="0" fontId="4" fillId="11" borderId="45" xfId="0" applyFont="1" applyFill="1" applyBorder="1" applyAlignment="1">
      <alignment horizontal="center" vertical="center" wrapText="1"/>
    </xf>
    <xf numFmtId="0" fontId="4" fillId="11" borderId="46" xfId="0" applyFont="1" applyFill="1" applyBorder="1" applyAlignment="1">
      <alignment horizontal="center" vertical="center" wrapText="1"/>
    </xf>
    <xf numFmtId="0" fontId="4" fillId="11" borderId="44" xfId="0" applyFont="1" applyFill="1" applyBorder="1" applyAlignment="1">
      <alignment horizontal="center" vertical="center" wrapText="1"/>
    </xf>
    <xf numFmtId="0" fontId="3" fillId="0" borderId="6" xfId="0" applyFont="1" applyBorder="1"/>
    <xf numFmtId="14" fontId="3" fillId="0" borderId="6" xfId="0" applyNumberFormat="1" applyFont="1" applyBorder="1"/>
    <xf numFmtId="0" fontId="3" fillId="0" borderId="6" xfId="0" applyFont="1" applyBorder="1" applyAlignment="1">
      <alignment shrinkToFit="1"/>
    </xf>
    <xf numFmtId="0" fontId="19" fillId="0" borderId="6" xfId="0" applyFont="1" applyBorder="1" applyAlignment="1">
      <alignment shrinkToFit="1"/>
    </xf>
    <xf numFmtId="164" fontId="3" fillId="0" borderId="6" xfId="0" applyNumberFormat="1" applyFont="1" applyBorder="1"/>
    <xf numFmtId="164" fontId="3" fillId="0" borderId="16" xfId="0" applyNumberFormat="1" applyFont="1" applyBorder="1"/>
    <xf numFmtId="0" fontId="3" fillId="0" borderId="0" xfId="0" applyNumberFormat="1" applyFont="1" applyBorder="1"/>
    <xf numFmtId="0" fontId="3" fillId="0" borderId="0" xfId="0" applyFont="1"/>
    <xf numFmtId="14" fontId="3" fillId="0" borderId="0" xfId="0" applyNumberFormat="1" applyFont="1" applyBorder="1"/>
    <xf numFmtId="0" fontId="15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 shrinkToFit="1"/>
    </xf>
    <xf numFmtId="0" fontId="0" fillId="0" borderId="0" xfId="0" applyAlignment="1">
      <alignment wrapText="1" shrinkToFit="1"/>
    </xf>
    <xf numFmtId="0" fontId="0" fillId="0" borderId="15" xfId="0" applyBorder="1" applyAlignment="1">
      <alignment horizont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4" borderId="10" xfId="0" applyFill="1" applyBorder="1" applyAlignment="1">
      <alignment horizontal="center" vertical="center" wrapText="1" shrinkToFit="1"/>
    </xf>
    <xf numFmtId="0" fontId="0" fillId="0" borderId="0" xfId="0"/>
    <xf numFmtId="0" fontId="1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left" wrapText="1"/>
    </xf>
    <xf numFmtId="0" fontId="0" fillId="0" borderId="0" xfId="0" applyFill="1"/>
    <xf numFmtId="0" fontId="0" fillId="0" borderId="0" xfId="0" applyNumberFormat="1" applyFill="1" applyBorder="1"/>
    <xf numFmtId="0" fontId="21" fillId="2" borderId="1" xfId="0" applyFont="1" applyFill="1" applyBorder="1" applyAlignment="1">
      <alignment horizontal="center" vertical="center" wrapText="1" shrinkToFit="1"/>
    </xf>
    <xf numFmtId="0" fontId="0" fillId="2" borderId="15" xfId="0" applyFill="1" applyBorder="1" applyAlignment="1">
      <alignment wrapText="1" shrinkToFit="1"/>
    </xf>
    <xf numFmtId="0" fontId="0" fillId="2" borderId="21" xfId="0" applyFill="1" applyBorder="1" applyAlignment="1">
      <alignment wrapText="1" shrinkToFit="1"/>
    </xf>
    <xf numFmtId="0" fontId="0" fillId="2" borderId="11" xfId="0" applyFill="1" applyBorder="1" applyAlignment="1">
      <alignment horizontal="center" wrapText="1" shrinkToFit="1"/>
    </xf>
    <xf numFmtId="0" fontId="12" fillId="2" borderId="11" xfId="0" applyFont="1" applyFill="1" applyBorder="1" applyAlignment="1">
      <alignment horizontal="center" wrapText="1" shrinkToFit="1"/>
    </xf>
    <xf numFmtId="0" fontId="12" fillId="0" borderId="17" xfId="0" applyFont="1" applyBorder="1" applyAlignment="1">
      <alignment horizontal="center" wrapText="1" shrinkToFit="1"/>
    </xf>
    <xf numFmtId="0" fontId="0" fillId="2" borderId="7" xfId="0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29" xfId="0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0" fontId="0" fillId="2" borderId="10" xfId="0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 wrapText="1" shrinkToFit="1"/>
    </xf>
    <xf numFmtId="0" fontId="0" fillId="2" borderId="32" xfId="0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0" fillId="12" borderId="4" xfId="0" applyFill="1" applyBorder="1" applyAlignment="1">
      <alignment horizontal="center" vertical="center"/>
    </xf>
    <xf numFmtId="14" fontId="0" fillId="12" borderId="4" xfId="0" applyNumberFormat="1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 shrinkToFit="1"/>
    </xf>
    <xf numFmtId="0" fontId="1" fillId="12" borderId="4" xfId="0" applyFont="1" applyFill="1" applyBorder="1" applyAlignment="1">
      <alignment horizontal="center" vertical="center" shrinkToFit="1"/>
    </xf>
    <xf numFmtId="164" fontId="0" fillId="12" borderId="4" xfId="0" applyNumberFormat="1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14" fontId="0" fillId="12" borderId="6" xfId="0" applyNumberForma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 shrinkToFit="1"/>
    </xf>
    <xf numFmtId="164" fontId="0" fillId="12" borderId="6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14" fontId="0" fillId="12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shrinkToFit="1"/>
    </xf>
    <xf numFmtId="0" fontId="1" fillId="12" borderId="1" xfId="0" applyFont="1" applyFill="1" applyBorder="1" applyAlignment="1">
      <alignment horizontal="center" vertical="center" shrinkToFit="1"/>
    </xf>
    <xf numFmtId="164" fontId="0" fillId="12" borderId="1" xfId="0" applyNumberFormat="1" applyFill="1" applyBorder="1" applyAlignment="1">
      <alignment horizontal="center" vertical="center"/>
    </xf>
    <xf numFmtId="0" fontId="5" fillId="12" borderId="11" xfId="1" applyFont="1" applyFill="1" applyBorder="1" applyAlignment="1">
      <alignment horizontal="center" vertical="center"/>
    </xf>
    <xf numFmtId="14" fontId="5" fillId="12" borderId="11" xfId="1" applyNumberFormat="1" applyFill="1" applyBorder="1" applyAlignment="1">
      <alignment horizontal="center" vertical="center"/>
    </xf>
    <xf numFmtId="0" fontId="5" fillId="12" borderId="11" xfId="1" applyFont="1" applyFill="1" applyBorder="1" applyAlignment="1">
      <alignment horizontal="center" vertical="center" shrinkToFit="1"/>
    </xf>
    <xf numFmtId="0" fontId="6" fillId="12" borderId="11" xfId="1" applyFont="1" applyFill="1" applyBorder="1" applyAlignment="1">
      <alignment horizontal="center" vertical="center" shrinkToFit="1"/>
    </xf>
    <xf numFmtId="0" fontId="0" fillId="12" borderId="14" xfId="0" applyFill="1" applyBorder="1" applyAlignment="1">
      <alignment horizontal="center" vertical="center" shrinkToFit="1"/>
    </xf>
    <xf numFmtId="164" fontId="0" fillId="12" borderId="2" xfId="0" applyNumberFormat="1" applyFill="1" applyBorder="1" applyAlignment="1">
      <alignment horizontal="center" vertical="center"/>
    </xf>
    <xf numFmtId="0" fontId="5" fillId="12" borderId="1" xfId="1" applyFont="1" applyFill="1" applyBorder="1" applyAlignment="1">
      <alignment horizontal="center" vertical="center" shrinkToFit="1"/>
    </xf>
    <xf numFmtId="0" fontId="0" fillId="3" borderId="30" xfId="0" applyFill="1" applyBorder="1"/>
    <xf numFmtId="0" fontId="4" fillId="11" borderId="30" xfId="0" applyFont="1" applyFill="1" applyBorder="1" applyAlignment="1">
      <alignment horizontal="center" vertical="center"/>
    </xf>
    <xf numFmtId="164" fontId="0" fillId="12" borderId="18" xfId="0" applyNumberFormat="1" applyFill="1" applyBorder="1" applyAlignment="1">
      <alignment horizontal="center" vertical="center"/>
    </xf>
    <xf numFmtId="164" fontId="0" fillId="12" borderId="15" xfId="0" applyNumberFormat="1" applyFill="1" applyBorder="1" applyAlignment="1">
      <alignment horizontal="center" vertical="center"/>
    </xf>
    <xf numFmtId="164" fontId="0" fillId="12" borderId="16" xfId="0" applyNumberForma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164" fontId="0" fillId="12" borderId="18" xfId="0" applyNumberFormat="1" applyFill="1" applyBorder="1"/>
    <xf numFmtId="164" fontId="0" fillId="12" borderId="15" xfId="0" applyNumberFormat="1" applyFill="1" applyBorder="1"/>
    <xf numFmtId="164" fontId="0" fillId="12" borderId="16" xfId="0" applyNumberFormat="1" applyFill="1" applyBorder="1"/>
    <xf numFmtId="164" fontId="0" fillId="12" borderId="25" xfId="0" applyNumberFormat="1" applyFill="1" applyBorder="1"/>
    <xf numFmtId="0" fontId="1" fillId="3" borderId="44" xfId="0" applyFont="1" applyFill="1" applyBorder="1" applyAlignment="1">
      <alignment horizontal="center" vertical="center" wrapText="1"/>
    </xf>
    <xf numFmtId="164" fontId="0" fillId="12" borderId="49" xfId="0" applyNumberFormat="1" applyFill="1" applyBorder="1" applyAlignment="1">
      <alignment horizontal="center" vertical="center"/>
    </xf>
    <xf numFmtId="164" fontId="0" fillId="12" borderId="28" xfId="0" applyNumberFormat="1" applyFill="1" applyBorder="1" applyAlignment="1">
      <alignment horizontal="center" vertical="center"/>
    </xf>
    <xf numFmtId="164" fontId="0" fillId="12" borderId="48" xfId="0" applyNumberFormat="1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5" fillId="12" borderId="10" xfId="1" applyFont="1" applyFill="1" applyBorder="1" applyAlignment="1">
      <alignment horizontal="center" vertical="center"/>
    </xf>
    <xf numFmtId="14" fontId="5" fillId="12" borderId="10" xfId="1" applyNumberFormat="1" applyFill="1" applyBorder="1" applyAlignment="1">
      <alignment horizontal="center" vertical="center"/>
    </xf>
    <xf numFmtId="0" fontId="6" fillId="12" borderId="10" xfId="1" applyFont="1" applyFill="1" applyBorder="1" applyAlignment="1">
      <alignment horizontal="center" vertical="center" shrinkToFit="1"/>
    </xf>
    <xf numFmtId="0" fontId="0" fillId="12" borderId="40" xfId="0" applyFill="1" applyBorder="1" applyAlignment="1">
      <alignment horizontal="center" vertical="center"/>
    </xf>
    <xf numFmtId="0" fontId="0" fillId="12" borderId="4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2" borderId="0" xfId="0" applyFill="1" applyAlignment="1">
      <alignment wrapText="1" shrinkToFit="1"/>
    </xf>
    <xf numFmtId="0" fontId="0" fillId="0" borderId="0" xfId="0" applyAlignment="1">
      <alignment wrapText="1" shrinkToFit="1"/>
    </xf>
    <xf numFmtId="0" fontId="8" fillId="9" borderId="39" xfId="0" applyFont="1" applyFill="1" applyBorder="1" applyAlignment="1">
      <alignment horizontal="center" wrapText="1" shrinkToFit="1"/>
    </xf>
    <xf numFmtId="0" fontId="8" fillId="9" borderId="35" xfId="0" applyFont="1" applyFill="1" applyBorder="1" applyAlignment="1">
      <alignment horizontal="center" wrapText="1" shrinkToFit="1"/>
    </xf>
    <xf numFmtId="0" fontId="8" fillId="9" borderId="36" xfId="0" applyFont="1" applyFill="1" applyBorder="1" applyAlignment="1">
      <alignment horizontal="center" wrapText="1" shrinkToFit="1"/>
    </xf>
    <xf numFmtId="0" fontId="8" fillId="9" borderId="21" xfId="0" applyFont="1" applyFill="1" applyBorder="1" applyAlignment="1">
      <alignment horizontal="center" wrapText="1" shrinkToFit="1"/>
    </xf>
    <xf numFmtId="0" fontId="0" fillId="0" borderId="15" xfId="0" applyBorder="1" applyAlignment="1">
      <alignment horizontal="center" wrapText="1" shrinkToFit="1"/>
    </xf>
    <xf numFmtId="0" fontId="0" fillId="0" borderId="35" xfId="0" applyBorder="1" applyAlignment="1">
      <alignment horizontal="center" wrapText="1" shrinkToFit="1"/>
    </xf>
    <xf numFmtId="0" fontId="0" fillId="0" borderId="21" xfId="0" applyBorder="1" applyAlignment="1">
      <alignment horizont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4" borderId="10" xfId="0" applyFill="1" applyBorder="1" applyAlignment="1">
      <alignment horizontal="center" vertical="center" wrapText="1" shrinkToFit="1"/>
    </xf>
    <xf numFmtId="0" fontId="0" fillId="4" borderId="2" xfId="0" applyFill="1" applyBorder="1" applyAlignment="1">
      <alignment horizontal="center" vertical="center" wrapText="1" shrinkToFit="1"/>
    </xf>
    <xf numFmtId="0" fontId="0" fillId="4" borderId="2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textRotation="180" wrapText="1" shrinkToFit="1"/>
    </xf>
    <xf numFmtId="0" fontId="12" fillId="0" borderId="11" xfId="0" applyFont="1" applyBorder="1" applyAlignment="1">
      <alignment vertical="center" textRotation="180" wrapText="1" shrinkToFit="1"/>
    </xf>
    <xf numFmtId="0" fontId="12" fillId="4" borderId="10" xfId="0" applyFont="1" applyFill="1" applyBorder="1" applyAlignment="1">
      <alignment horizontal="center" vertical="center" wrapText="1" shrinkToFit="1"/>
    </xf>
    <xf numFmtId="0" fontId="12" fillId="4" borderId="10" xfId="0" applyFont="1" applyFill="1" applyBorder="1" applyAlignment="1">
      <alignment vertical="center" wrapText="1" shrinkToFit="1"/>
    </xf>
    <xf numFmtId="0" fontId="0" fillId="0" borderId="2" xfId="0" applyBorder="1" applyAlignment="1">
      <alignment horizontal="center" vertical="center" textRotation="180" wrapText="1" shrinkToFit="1"/>
    </xf>
    <xf numFmtId="0" fontId="0" fillId="0" borderId="11" xfId="0" applyBorder="1" applyAlignment="1">
      <alignment vertical="center" textRotation="180" wrapText="1" shrinkToFit="1"/>
    </xf>
    <xf numFmtId="0" fontId="14" fillId="7" borderId="2" xfId="0" applyFont="1" applyFill="1" applyBorder="1" applyAlignment="1">
      <alignment horizontal="center" textRotation="90" wrapText="1" shrinkToFit="1"/>
    </xf>
    <xf numFmtId="0" fontId="0" fillId="7" borderId="11" xfId="0" applyFill="1" applyBorder="1" applyAlignment="1">
      <alignment horizontal="center" textRotation="90" wrapText="1" shrinkToFit="1"/>
    </xf>
    <xf numFmtId="0" fontId="14" fillId="7" borderId="27" xfId="0" applyFont="1" applyFill="1" applyBorder="1" applyAlignment="1">
      <alignment horizontal="center" vertical="center" wrapText="1" shrinkToFit="1"/>
    </xf>
    <xf numFmtId="0" fontId="0" fillId="7" borderId="11" xfId="0" applyFill="1" applyBorder="1" applyAlignment="1">
      <alignment horizontal="center" vertical="center" wrapText="1" shrinkToFit="1"/>
    </xf>
    <xf numFmtId="0" fontId="0" fillId="7" borderId="27" xfId="0" applyFill="1" applyBorder="1" applyAlignment="1">
      <alignment horizontal="center" textRotation="90" wrapText="1" shrinkToFit="1"/>
    </xf>
    <xf numFmtId="0" fontId="8" fillId="0" borderId="15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10" fillId="4" borderId="2" xfId="0" applyFont="1" applyFill="1" applyBorder="1" applyAlignment="1">
      <alignment horizontal="center" vertical="center" wrapText="1" shrinkToFit="1"/>
    </xf>
    <xf numFmtId="0" fontId="10" fillId="4" borderId="10" xfId="0" applyFont="1" applyFill="1" applyBorder="1" applyAlignment="1">
      <alignment horizontal="center" vertical="center" wrapText="1" shrinkToFit="1"/>
    </xf>
    <xf numFmtId="166" fontId="0" fillId="0" borderId="19" xfId="0" applyNumberFormat="1" applyBorder="1" applyAlignment="1">
      <alignment horizontal="center" vertical="center"/>
    </xf>
    <xf numFmtId="166" fontId="0" fillId="0" borderId="22" xfId="0" applyNumberFormat="1" applyBorder="1" applyAlignment="1">
      <alignment horizontal="center" vertical="center"/>
    </xf>
    <xf numFmtId="166" fontId="0" fillId="0" borderId="20" xfId="0" applyNumberFormat="1" applyBorder="1" applyAlignment="1">
      <alignment horizontal="center" vertical="center"/>
    </xf>
    <xf numFmtId="0" fontId="0" fillId="0" borderId="19" xfId="0" applyBorder="1" applyAlignment="1"/>
    <xf numFmtId="0" fontId="0" fillId="0" borderId="22" xfId="0" applyBorder="1" applyAlignment="1"/>
    <xf numFmtId="0" fontId="0" fillId="0" borderId="20" xfId="0" applyBorder="1" applyAlignment="1"/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6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12" borderId="50" xfId="0" applyFill="1" applyBorder="1" applyAlignment="1">
      <alignment horizontal="center" vertical="center"/>
    </xf>
    <xf numFmtId="0" fontId="0" fillId="12" borderId="51" xfId="0" applyFill="1" applyBorder="1" applyAlignment="1">
      <alignment horizontal="center" vertical="center"/>
    </xf>
    <xf numFmtId="0" fontId="1" fillId="3" borderId="52" xfId="0" applyFont="1" applyFill="1" applyBorder="1" applyAlignment="1">
      <alignment wrapText="1"/>
    </xf>
    <xf numFmtId="0" fontId="4" fillId="11" borderId="52" xfId="0" applyFont="1" applyFill="1" applyBorder="1" applyAlignment="1">
      <alignment horizontal="center" vertical="center" wrapText="1"/>
    </xf>
    <xf numFmtId="0" fontId="5" fillId="12" borderId="12" xfId="1" applyFont="1" applyFill="1" applyBorder="1" applyAlignment="1">
      <alignment horizontal="center" vertical="center"/>
    </xf>
    <xf numFmtId="0" fontId="5" fillId="12" borderId="8" xfId="1" applyFont="1" applyFill="1" applyBorder="1" applyAlignment="1">
      <alignment horizontal="center" vertical="center"/>
    </xf>
    <xf numFmtId="9" fontId="4" fillId="11" borderId="24" xfId="0" applyNumberFormat="1" applyFont="1" applyFill="1" applyBorder="1" applyAlignment="1">
      <alignment horizontal="center" vertical="center" wrapText="1"/>
    </xf>
  </cellXfs>
  <cellStyles count="10">
    <cellStyle name="Excel Built-in Normal" xfId="6"/>
    <cellStyle name="Excel Built-in Normal 2" xfId="8"/>
    <cellStyle name="normální" xfId="0" builtinId="0"/>
    <cellStyle name="Normální 2" xfId="1"/>
    <cellStyle name="Normální 2 2" xfId="2"/>
    <cellStyle name="Normální 3" xfId="4"/>
    <cellStyle name="Normální 4" xfId="9"/>
    <cellStyle name="Normální 5" xfId="5"/>
    <cellStyle name="Normální 6" xfId="3"/>
    <cellStyle name="Normální 7" xfId="7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topLeftCell="B1" workbookViewId="0">
      <selection activeCell="G15" sqref="G15"/>
    </sheetView>
  </sheetViews>
  <sheetFormatPr defaultRowHeight="15"/>
  <cols>
    <col min="1" max="1" width="8.85546875" style="15"/>
    <col min="2" max="8" width="14.7109375" customWidth="1"/>
    <col min="9" max="9" width="15.42578125" style="142" customWidth="1"/>
    <col min="10" max="10" width="14.140625" style="142" customWidth="1"/>
    <col min="11" max="11" width="14.28515625" style="92" customWidth="1"/>
    <col min="12" max="12" width="14.7109375" style="142" customWidth="1"/>
    <col min="13" max="14" width="10.140625" style="145" customWidth="1"/>
  </cols>
  <sheetData>
    <row r="1" spans="1:14" ht="60.75" thickBot="1">
      <c r="A1" s="188" t="s">
        <v>101</v>
      </c>
      <c r="B1" s="259" t="s">
        <v>2</v>
      </c>
      <c r="C1" s="143" t="s">
        <v>3</v>
      </c>
      <c r="D1" s="143" t="s">
        <v>4</v>
      </c>
      <c r="E1" s="143" t="s">
        <v>5</v>
      </c>
      <c r="F1" s="143" t="s">
        <v>142</v>
      </c>
      <c r="G1" s="143" t="s">
        <v>143</v>
      </c>
      <c r="H1" s="144" t="s">
        <v>144</v>
      </c>
      <c r="I1" s="103" t="s">
        <v>139</v>
      </c>
      <c r="J1" s="103" t="s">
        <v>137</v>
      </c>
      <c r="K1" s="193" t="s">
        <v>11</v>
      </c>
      <c r="L1" s="198" t="s">
        <v>138</v>
      </c>
    </row>
    <row r="2" spans="1:14" ht="30.75" thickBot="1">
      <c r="A2" s="189" t="s">
        <v>101</v>
      </c>
      <c r="B2" s="260"/>
      <c r="C2" s="121"/>
      <c r="D2" s="121"/>
      <c r="E2" s="121" t="s">
        <v>140</v>
      </c>
      <c r="F2" s="121" t="s">
        <v>141</v>
      </c>
      <c r="G2" s="121"/>
      <c r="H2" s="121" t="s">
        <v>15</v>
      </c>
      <c r="I2" s="263">
        <v>0.15</v>
      </c>
      <c r="J2" s="122"/>
      <c r="K2" s="122" t="s">
        <v>15</v>
      </c>
      <c r="L2" s="126"/>
    </row>
    <row r="3" spans="1:14" s="1" customFormat="1">
      <c r="A3" s="208"/>
      <c r="B3" s="202"/>
      <c r="C3" s="167"/>
      <c r="D3" s="168"/>
      <c r="E3" s="169"/>
      <c r="F3" s="169"/>
      <c r="G3" s="170"/>
      <c r="H3" s="171"/>
      <c r="I3" s="171"/>
      <c r="J3" s="190"/>
      <c r="K3" s="194"/>
      <c r="L3" s="199"/>
      <c r="M3" s="146"/>
      <c r="N3" s="146"/>
    </row>
    <row r="4" spans="1:14" s="1" customFormat="1">
      <c r="A4" s="257"/>
      <c r="B4" s="203"/>
      <c r="C4" s="176"/>
      <c r="D4" s="177"/>
      <c r="E4" s="178"/>
      <c r="F4" s="178"/>
      <c r="G4" s="179"/>
      <c r="H4" s="180"/>
      <c r="I4" s="180"/>
      <c r="J4" s="191"/>
      <c r="K4" s="195"/>
      <c r="L4" s="200"/>
      <c r="M4" s="146"/>
      <c r="N4" s="146"/>
    </row>
    <row r="5" spans="1:14" s="1" customFormat="1">
      <c r="A5" s="257"/>
      <c r="B5" s="261"/>
      <c r="C5" s="181"/>
      <c r="D5" s="182"/>
      <c r="E5" s="183"/>
      <c r="F5" s="183"/>
      <c r="G5" s="184"/>
      <c r="H5" s="180"/>
      <c r="I5" s="180"/>
      <c r="J5" s="191"/>
      <c r="K5" s="195"/>
      <c r="L5" s="200"/>
      <c r="M5" s="146"/>
      <c r="N5" s="146"/>
    </row>
    <row r="6" spans="1:14" s="96" customFormat="1">
      <c r="A6" s="209"/>
      <c r="B6" s="262"/>
      <c r="C6" s="205"/>
      <c r="D6" s="206"/>
      <c r="E6" s="187"/>
      <c r="F6" s="187"/>
      <c r="G6" s="207"/>
      <c r="H6" s="186"/>
      <c r="I6" s="186"/>
      <c r="J6" s="191"/>
      <c r="K6" s="197"/>
      <c r="L6" s="200"/>
      <c r="M6" s="146"/>
      <c r="N6" s="146"/>
    </row>
    <row r="7" spans="1:14" s="1" customFormat="1" ht="15.75" thickBot="1">
      <c r="A7" s="258"/>
      <c r="B7" s="204"/>
      <c r="C7" s="172"/>
      <c r="D7" s="173"/>
      <c r="E7" s="185"/>
      <c r="F7" s="185"/>
      <c r="G7" s="174"/>
      <c r="H7" s="175"/>
      <c r="I7" s="175"/>
      <c r="J7" s="192"/>
      <c r="K7" s="196"/>
      <c r="L7" s="201"/>
      <c r="M7" s="146"/>
      <c r="N7" s="146"/>
    </row>
  </sheetData>
  <mergeCells count="1">
    <mergeCell ref="A3:A7"/>
  </mergeCells>
  <dataValidations count="3">
    <dataValidation type="list" allowBlank="1" showInputMessage="1" showErrorMessage="1" sqref="E3:E7">
      <formula1>"2,3,4,6"</formula1>
    </dataValidation>
    <dataValidation type="list" allowBlank="1" showInputMessage="1" showErrorMessage="1" sqref="F3:F7">
      <formula1>"ANO,NE"</formula1>
    </dataValidation>
    <dataValidation type="list" allowBlank="1" showInputMessage="1" showErrorMessage="1" sqref="G3:G7">
      <formula1>"364,742,vlastní"</formula1>
    </dataValidation>
  </dataValidation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topLeftCell="A7" workbookViewId="0">
      <selection activeCell="K21" sqref="K21"/>
    </sheetView>
  </sheetViews>
  <sheetFormatPr defaultColWidth="8.85546875" defaultRowHeight="15"/>
  <cols>
    <col min="1" max="18" width="10.7109375" style="91" customWidth="1"/>
    <col min="19" max="19" width="2.140625" style="142" customWidth="1"/>
    <col min="20" max="16384" width="8.85546875" style="142"/>
  </cols>
  <sheetData>
    <row r="1" spans="1:33" ht="20.100000000000001" customHeight="1">
      <c r="A1" s="242" t="s">
        <v>68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</row>
    <row r="2" spans="1:33" s="23" customFormat="1" ht="20.100000000000001" customHeight="1">
      <c r="A2" s="218" t="s">
        <v>69</v>
      </c>
      <c r="B2" s="219"/>
      <c r="C2" s="219"/>
      <c r="D2" s="219"/>
      <c r="E2" s="220"/>
      <c r="F2" s="138"/>
      <c r="G2" s="218" t="s">
        <v>70</v>
      </c>
      <c r="H2" s="219"/>
      <c r="I2" s="219"/>
      <c r="J2" s="219"/>
      <c r="K2" s="220"/>
      <c r="L2" s="22"/>
      <c r="M2" s="138"/>
      <c r="N2" s="218" t="s">
        <v>71</v>
      </c>
      <c r="O2" s="219"/>
      <c r="P2" s="219"/>
      <c r="Q2" s="219"/>
      <c r="R2" s="220"/>
    </row>
    <row r="3" spans="1:33" s="23" customFormat="1" ht="20.100000000000001" customHeight="1">
      <c r="A3" s="24" t="s">
        <v>72</v>
      </c>
      <c r="B3" s="25" t="s">
        <v>73</v>
      </c>
      <c r="C3" s="228" t="s">
        <v>74</v>
      </c>
      <c r="D3" s="25" t="s">
        <v>75</v>
      </c>
      <c r="E3" s="25" t="s">
        <v>76</v>
      </c>
      <c r="F3" s="26"/>
      <c r="G3" s="25">
        <v>28</v>
      </c>
      <c r="H3" s="25">
        <v>27</v>
      </c>
      <c r="I3" s="244" t="s">
        <v>74</v>
      </c>
      <c r="J3" s="25">
        <v>34</v>
      </c>
      <c r="K3" s="25">
        <v>33</v>
      </c>
      <c r="L3" s="27"/>
      <c r="M3" s="26"/>
      <c r="N3" s="25">
        <v>36</v>
      </c>
      <c r="O3" s="25">
        <v>35</v>
      </c>
      <c r="P3" s="244" t="s">
        <v>74</v>
      </c>
      <c r="Q3" s="25">
        <v>42</v>
      </c>
      <c r="R3" s="25">
        <v>41</v>
      </c>
    </row>
    <row r="4" spans="1:33" s="23" customFormat="1" ht="75">
      <c r="A4" s="28" t="s">
        <v>79</v>
      </c>
      <c r="B4" s="29" t="s">
        <v>111</v>
      </c>
      <c r="C4" s="227"/>
      <c r="D4" s="30" t="s">
        <v>79</v>
      </c>
      <c r="E4" s="31" t="s">
        <v>80</v>
      </c>
      <c r="F4" s="26"/>
      <c r="G4" s="30" t="s">
        <v>79</v>
      </c>
      <c r="H4" s="30" t="s">
        <v>80</v>
      </c>
      <c r="I4" s="245"/>
      <c r="J4" s="31" t="s">
        <v>134</v>
      </c>
      <c r="K4" s="30" t="s">
        <v>79</v>
      </c>
      <c r="L4" s="32"/>
      <c r="M4" s="26"/>
      <c r="N4" s="30" t="s">
        <v>78</v>
      </c>
      <c r="O4" s="147" t="s">
        <v>81</v>
      </c>
      <c r="P4" s="245"/>
      <c r="Q4" s="30" t="s">
        <v>80</v>
      </c>
      <c r="R4" s="31" t="s">
        <v>80</v>
      </c>
    </row>
    <row r="5" spans="1:33" s="23" customFormat="1" ht="20.100000000000001" customHeight="1">
      <c r="A5" s="33"/>
      <c r="B5" s="34"/>
      <c r="C5" s="35"/>
      <c r="D5" s="34"/>
      <c r="E5" s="36"/>
      <c r="F5" s="138"/>
      <c r="G5" s="33"/>
      <c r="H5" s="34"/>
      <c r="I5" s="37"/>
      <c r="J5" s="34"/>
      <c r="K5" s="36"/>
      <c r="L5" s="37"/>
      <c r="M5" s="138"/>
      <c r="N5" s="33"/>
      <c r="O5" s="34"/>
      <c r="P5" s="35"/>
      <c r="Q5" s="34"/>
      <c r="R5" s="36"/>
    </row>
    <row r="6" spans="1:33" s="23" customFormat="1" ht="75">
      <c r="A6" s="28" t="s">
        <v>100</v>
      </c>
      <c r="B6" s="166" t="s">
        <v>77</v>
      </c>
      <c r="C6" s="231">
        <v>23</v>
      </c>
      <c r="D6" s="28" t="s">
        <v>79</v>
      </c>
      <c r="E6" s="28" t="s">
        <v>110</v>
      </c>
      <c r="F6" s="138"/>
      <c r="G6" s="29" t="s">
        <v>130</v>
      </c>
      <c r="H6" s="28" t="s">
        <v>132</v>
      </c>
      <c r="I6" s="233"/>
      <c r="J6" s="29" t="s">
        <v>133</v>
      </c>
      <c r="K6" s="28" t="s">
        <v>131</v>
      </c>
      <c r="L6" s="38"/>
      <c r="M6" s="138"/>
      <c r="N6" s="28" t="s">
        <v>112</v>
      </c>
      <c r="O6" s="29" t="s">
        <v>111</v>
      </c>
      <c r="P6" s="235"/>
      <c r="Q6" s="28" t="s">
        <v>79</v>
      </c>
      <c r="R6" s="28" t="s">
        <v>113</v>
      </c>
    </row>
    <row r="7" spans="1:33" s="23" customFormat="1" ht="18.75" customHeight="1">
      <c r="A7" s="39" t="s">
        <v>82</v>
      </c>
      <c r="B7" s="39" t="s">
        <v>83</v>
      </c>
      <c r="C7" s="232"/>
      <c r="D7" s="39" t="s">
        <v>84</v>
      </c>
      <c r="E7" s="39" t="s">
        <v>85</v>
      </c>
      <c r="F7" s="138"/>
      <c r="G7" s="39">
        <v>29</v>
      </c>
      <c r="H7" s="148">
        <v>30</v>
      </c>
      <c r="I7" s="234"/>
      <c r="J7" s="149">
        <v>31</v>
      </c>
      <c r="K7" s="39">
        <v>32</v>
      </c>
      <c r="L7" s="40"/>
      <c r="M7" s="138"/>
      <c r="N7" s="39">
        <v>37</v>
      </c>
      <c r="O7" s="39">
        <v>38</v>
      </c>
      <c r="P7" s="236"/>
      <c r="Q7" s="39">
        <v>39</v>
      </c>
      <c r="R7" s="39">
        <v>40</v>
      </c>
    </row>
    <row r="8" spans="1:33" s="23" customFormat="1" ht="14.25" customHeight="1">
      <c r="A8" s="138"/>
      <c r="B8" s="137"/>
      <c r="C8" s="137"/>
      <c r="D8" s="137"/>
      <c r="E8" s="137"/>
      <c r="F8" s="137"/>
      <c r="G8" s="137"/>
      <c r="H8" s="41"/>
      <c r="I8" s="141" t="s">
        <v>86</v>
      </c>
      <c r="J8" s="137"/>
      <c r="K8" s="42"/>
      <c r="L8" s="43"/>
      <c r="M8" s="44"/>
      <c r="N8" s="137"/>
      <c r="O8" s="137"/>
      <c r="P8" s="137"/>
      <c r="Q8" s="137"/>
      <c r="R8" s="137" t="s">
        <v>87</v>
      </c>
      <c r="S8" s="45"/>
    </row>
    <row r="9" spans="1:33" s="23" customFormat="1" ht="12" customHeight="1">
      <c r="A9" s="46"/>
      <c r="B9" s="137"/>
      <c r="C9" s="137"/>
      <c r="D9" s="137"/>
      <c r="E9" s="137"/>
      <c r="F9" s="237" t="s">
        <v>88</v>
      </c>
      <c r="G9" s="239" t="s">
        <v>89</v>
      </c>
      <c r="H9" s="241" t="s">
        <v>90</v>
      </c>
      <c r="I9" s="47" t="s">
        <v>91</v>
      </c>
      <c r="J9" s="137"/>
      <c r="K9" s="43"/>
      <c r="L9" s="43"/>
      <c r="M9" s="44"/>
      <c r="N9" s="137"/>
      <c r="O9" s="137"/>
      <c r="P9" s="137"/>
      <c r="Q9" s="137"/>
      <c r="R9" s="137"/>
      <c r="S9" s="45"/>
    </row>
    <row r="10" spans="1:33" s="23" customFormat="1" ht="13.5" customHeight="1">
      <c r="A10" s="137"/>
      <c r="B10" s="137"/>
      <c r="C10" s="137"/>
      <c r="D10" s="137"/>
      <c r="E10" s="137"/>
      <c r="F10" s="238"/>
      <c r="G10" s="240"/>
      <c r="H10" s="238"/>
      <c r="I10" s="48"/>
      <c r="J10" s="49"/>
      <c r="K10" s="43"/>
      <c r="L10" s="43"/>
      <c r="M10" s="44"/>
      <c r="N10" s="137"/>
      <c r="O10" s="137"/>
      <c r="P10" s="137"/>
      <c r="Q10" s="137"/>
      <c r="R10" s="137"/>
      <c r="S10" s="45"/>
    </row>
    <row r="11" spans="1:33" s="23" customFormat="1" ht="13.5" customHeight="1">
      <c r="A11" s="137"/>
      <c r="B11" s="137"/>
      <c r="C11" s="137"/>
      <c r="D11" s="137"/>
      <c r="E11" s="137"/>
      <c r="F11" s="50" t="s">
        <v>88</v>
      </c>
      <c r="G11" s="51"/>
      <c r="H11" s="52" t="s">
        <v>91</v>
      </c>
      <c r="I11" s="53"/>
      <c r="J11" s="54" t="s">
        <v>92</v>
      </c>
      <c r="K11" s="55"/>
      <c r="L11" s="56"/>
      <c r="M11" s="44"/>
      <c r="N11" s="137"/>
      <c r="O11" s="137"/>
      <c r="P11" s="137"/>
      <c r="Q11" s="137"/>
      <c r="R11" s="137"/>
      <c r="S11" s="45"/>
    </row>
    <row r="12" spans="1:33" s="23" customFormat="1" ht="11.25" customHeight="1">
      <c r="A12" s="137"/>
      <c r="B12" s="137"/>
      <c r="C12" s="137"/>
      <c r="D12" s="137"/>
      <c r="E12" s="137"/>
      <c r="F12" s="50" t="s">
        <v>88</v>
      </c>
      <c r="G12" s="57"/>
      <c r="H12" s="58"/>
      <c r="I12" s="59"/>
      <c r="J12" s="60" t="s">
        <v>92</v>
      </c>
      <c r="K12" s="61"/>
      <c r="L12" s="56"/>
      <c r="M12" s="44"/>
      <c r="N12" s="137"/>
      <c r="O12" s="137"/>
      <c r="P12" s="137"/>
      <c r="Q12" s="137"/>
      <c r="R12" s="137"/>
      <c r="S12" s="45"/>
    </row>
    <row r="13" spans="1:33" s="45" customFormat="1" ht="13.5" customHeight="1">
      <c r="A13" s="137"/>
      <c r="B13" s="137"/>
      <c r="C13" s="137"/>
      <c r="D13" s="137"/>
      <c r="E13" s="137"/>
      <c r="F13" s="50" t="s">
        <v>88</v>
      </c>
      <c r="G13" s="57"/>
      <c r="H13" s="62"/>
      <c r="I13" s="62"/>
      <c r="J13" s="62"/>
      <c r="K13" s="62"/>
      <c r="L13" s="62"/>
      <c r="M13" s="212" t="s">
        <v>93</v>
      </c>
      <c r="N13" s="213"/>
      <c r="O13" s="213"/>
      <c r="P13" s="137"/>
      <c r="Q13" s="138"/>
      <c r="R13" s="137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33" s="23" customFormat="1" ht="15.75" thickBot="1">
      <c r="A14" s="214" t="s">
        <v>94</v>
      </c>
      <c r="B14" s="215"/>
      <c r="C14" s="215"/>
      <c r="D14" s="215"/>
      <c r="E14" s="215"/>
      <c r="F14" s="215"/>
      <c r="G14" s="216"/>
      <c r="H14" s="215"/>
      <c r="I14" s="215"/>
      <c r="J14" s="215"/>
      <c r="K14" s="217"/>
      <c r="L14" s="63"/>
      <c r="M14" s="64" t="s">
        <v>95</v>
      </c>
      <c r="N14" s="65"/>
      <c r="O14" s="137"/>
      <c r="P14" s="137"/>
      <c r="Q14" s="137"/>
      <c r="R14" s="137"/>
      <c r="S14" s="45"/>
    </row>
    <row r="15" spans="1:33" s="23" customFormat="1" ht="20.100000000000001" customHeight="1">
      <c r="A15" s="218" t="s">
        <v>96</v>
      </c>
      <c r="B15" s="219"/>
      <c r="C15" s="219"/>
      <c r="D15" s="219"/>
      <c r="E15" s="220"/>
      <c r="F15" s="66"/>
      <c r="G15" s="221" t="s">
        <v>97</v>
      </c>
      <c r="H15" s="222"/>
      <c r="I15" s="222"/>
      <c r="J15" s="222"/>
      <c r="K15" s="223"/>
      <c r="L15" s="38"/>
      <c r="M15" s="67"/>
      <c r="N15" s="224" t="s">
        <v>98</v>
      </c>
      <c r="O15" s="225"/>
      <c r="P15" s="225"/>
      <c r="Q15" s="225"/>
      <c r="R15" s="226"/>
      <c r="S15" s="45"/>
    </row>
    <row r="16" spans="1:33" s="23" customFormat="1" ht="20.100000000000001" customHeight="1">
      <c r="A16" s="150">
        <v>2</v>
      </c>
      <c r="B16" s="150">
        <v>1</v>
      </c>
      <c r="C16" s="227" t="s">
        <v>74</v>
      </c>
      <c r="D16" s="151">
        <v>9</v>
      </c>
      <c r="E16" s="152">
        <v>8</v>
      </c>
      <c r="F16" s="68"/>
      <c r="G16" s="150">
        <v>11</v>
      </c>
      <c r="H16" s="150">
        <v>10</v>
      </c>
      <c r="I16" s="228" t="s">
        <v>74</v>
      </c>
      <c r="J16" s="151">
        <v>18</v>
      </c>
      <c r="K16" s="152" t="s">
        <v>1</v>
      </c>
      <c r="L16" s="69"/>
      <c r="M16" s="69"/>
      <c r="N16" s="153">
        <v>43</v>
      </c>
      <c r="O16" s="154">
        <v>44</v>
      </c>
      <c r="P16" s="229" t="s">
        <v>99</v>
      </c>
      <c r="Q16" s="155">
        <v>45</v>
      </c>
      <c r="R16" s="156">
        <v>46</v>
      </c>
      <c r="S16" s="45"/>
    </row>
    <row r="17" spans="1:19" s="23" customFormat="1" ht="120">
      <c r="A17" s="29" t="s">
        <v>117</v>
      </c>
      <c r="B17" s="28" t="s">
        <v>114</v>
      </c>
      <c r="C17" s="227"/>
      <c r="D17" s="157" t="s">
        <v>135</v>
      </c>
      <c r="E17" s="158" t="s">
        <v>120</v>
      </c>
      <c r="F17" s="159"/>
      <c r="G17" s="160" t="s">
        <v>127</v>
      </c>
      <c r="H17" s="28" t="s">
        <v>128</v>
      </c>
      <c r="I17" s="227"/>
      <c r="J17" s="161" t="s">
        <v>125</v>
      </c>
      <c r="K17" s="160" t="s">
        <v>129</v>
      </c>
      <c r="L17" s="70"/>
      <c r="M17" s="71"/>
      <c r="N17" s="162" t="s">
        <v>0</v>
      </c>
      <c r="O17" s="163" t="s">
        <v>0</v>
      </c>
      <c r="P17" s="230"/>
      <c r="Q17" s="72" t="s">
        <v>112</v>
      </c>
      <c r="R17" s="164" t="s">
        <v>0</v>
      </c>
      <c r="S17" s="45"/>
    </row>
    <row r="18" spans="1:19" s="23" customFormat="1" ht="20.100000000000001" customHeight="1">
      <c r="A18" s="33"/>
      <c r="B18" s="34"/>
      <c r="C18" s="35"/>
      <c r="D18" s="35"/>
      <c r="E18" s="73"/>
      <c r="F18" s="74"/>
      <c r="G18" s="33"/>
      <c r="H18" s="34"/>
      <c r="I18" s="35"/>
      <c r="J18" s="35"/>
      <c r="K18" s="73"/>
      <c r="L18" s="75"/>
      <c r="M18" s="76"/>
      <c r="N18" s="136"/>
      <c r="O18" s="77"/>
      <c r="P18" s="77"/>
      <c r="Q18" s="78" t="s">
        <v>20</v>
      </c>
      <c r="R18" s="79"/>
      <c r="S18" s="45"/>
    </row>
    <row r="19" spans="1:19" s="23" customFormat="1">
      <c r="A19" s="29">
        <v>3</v>
      </c>
      <c r="B19" s="140">
        <v>4</v>
      </c>
      <c r="C19" s="29">
        <v>5</v>
      </c>
      <c r="D19" s="165">
        <v>6</v>
      </c>
      <c r="E19" s="80">
        <v>7</v>
      </c>
      <c r="F19" s="81"/>
      <c r="G19" s="86">
        <v>12</v>
      </c>
      <c r="H19" s="87">
        <v>13</v>
      </c>
      <c r="I19" s="86">
        <v>14</v>
      </c>
      <c r="J19" s="86">
        <v>15</v>
      </c>
      <c r="K19" s="87">
        <v>16</v>
      </c>
      <c r="L19" s="70"/>
      <c r="M19" s="71"/>
      <c r="N19" s="136" t="s">
        <v>20</v>
      </c>
      <c r="O19" s="82"/>
      <c r="P19" s="210" t="s">
        <v>74</v>
      </c>
      <c r="Q19" s="82" t="s">
        <v>20</v>
      </c>
      <c r="R19" s="83" t="s">
        <v>20</v>
      </c>
      <c r="S19" s="45"/>
    </row>
    <row r="20" spans="1:19" s="23" customFormat="1" ht="75.75" thickBot="1">
      <c r="A20" s="84" t="s">
        <v>121</v>
      </c>
      <c r="B20" s="139" t="s">
        <v>116</v>
      </c>
      <c r="C20" s="85" t="s">
        <v>118</v>
      </c>
      <c r="D20" s="86" t="s">
        <v>115</v>
      </c>
      <c r="E20" s="87" t="s">
        <v>119</v>
      </c>
      <c r="F20" s="68"/>
      <c r="G20" s="28" t="s">
        <v>126</v>
      </c>
      <c r="H20" s="140" t="s">
        <v>123</v>
      </c>
      <c r="I20" s="29" t="s">
        <v>124</v>
      </c>
      <c r="J20" s="28" t="s">
        <v>122</v>
      </c>
      <c r="K20" s="140" t="s">
        <v>136</v>
      </c>
      <c r="L20" s="69"/>
      <c r="M20" s="69"/>
      <c r="N20" s="88" t="s">
        <v>0</v>
      </c>
      <c r="O20" s="89"/>
      <c r="P20" s="211"/>
      <c r="Q20" s="88" t="s">
        <v>20</v>
      </c>
      <c r="R20" s="90" t="s">
        <v>0</v>
      </c>
      <c r="S20" s="45"/>
    </row>
  </sheetData>
  <mergeCells count="22">
    <mergeCell ref="A1:S1"/>
    <mergeCell ref="A2:E2"/>
    <mergeCell ref="G2:K2"/>
    <mergeCell ref="N2:R2"/>
    <mergeCell ref="C3:C4"/>
    <mergeCell ref="I3:I4"/>
    <mergeCell ref="P3:P4"/>
    <mergeCell ref="C6:C7"/>
    <mergeCell ref="I6:I7"/>
    <mergeCell ref="P6:P7"/>
    <mergeCell ref="F9:F10"/>
    <mergeCell ref="G9:G10"/>
    <mergeCell ref="H9:H10"/>
    <mergeCell ref="P19:P20"/>
    <mergeCell ref="M13:O13"/>
    <mergeCell ref="A14:K14"/>
    <mergeCell ref="A15:E15"/>
    <mergeCell ref="G15:K15"/>
    <mergeCell ref="N15:R15"/>
    <mergeCell ref="C16:C17"/>
    <mergeCell ref="I16:I17"/>
    <mergeCell ref="P16:P17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4"/>
  <sheetViews>
    <sheetView workbookViewId="0">
      <selection activeCell="E27" sqref="E27"/>
    </sheetView>
  </sheetViews>
  <sheetFormatPr defaultColWidth="8.85546875" defaultRowHeight="15"/>
  <cols>
    <col min="1" max="13" width="14.7109375" style="92" customWidth="1"/>
    <col min="14" max="14" width="9.42578125" style="92" customWidth="1"/>
    <col min="15" max="15" width="10.140625" style="92" bestFit="1" customWidth="1"/>
    <col min="16" max="26" width="8.85546875" style="92"/>
    <col min="27" max="27" width="10.140625" style="92" bestFit="1" customWidth="1"/>
    <col min="28" max="16384" width="8.85546875" style="92"/>
  </cols>
  <sheetData>
    <row r="1" spans="1:28" ht="30.75" thickBot="1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3" t="s">
        <v>10</v>
      </c>
      <c r="J1" s="103" t="s">
        <v>11</v>
      </c>
      <c r="K1" s="4" t="s">
        <v>102</v>
      </c>
      <c r="L1" s="106" t="s">
        <v>105</v>
      </c>
      <c r="M1" s="107" t="s">
        <v>106</v>
      </c>
      <c r="N1" s="108" t="s">
        <v>22</v>
      </c>
      <c r="O1" s="92" t="s">
        <v>103</v>
      </c>
    </row>
    <row r="2" spans="1:28" ht="75.75" thickBot="1">
      <c r="A2" s="121"/>
      <c r="B2" s="121"/>
      <c r="C2" s="121"/>
      <c r="D2" s="121" t="s">
        <v>12</v>
      </c>
      <c r="E2" s="121" t="s">
        <v>13</v>
      </c>
      <c r="F2" s="121" t="s">
        <v>12</v>
      </c>
      <c r="G2" s="121" t="s">
        <v>14</v>
      </c>
      <c r="H2" s="121" t="s">
        <v>12</v>
      </c>
      <c r="I2" s="121" t="s">
        <v>15</v>
      </c>
      <c r="J2" s="122" t="s">
        <v>15</v>
      </c>
      <c r="K2" s="123"/>
      <c r="L2" s="124" t="s">
        <v>107</v>
      </c>
      <c r="M2" s="125" t="s">
        <v>108</v>
      </c>
      <c r="N2" s="126" t="s">
        <v>109</v>
      </c>
    </row>
    <row r="3" spans="1:28">
      <c r="A3" s="6" t="s">
        <v>23</v>
      </c>
      <c r="B3" s="6" t="s">
        <v>24</v>
      </c>
      <c r="C3" s="7">
        <v>40319</v>
      </c>
      <c r="D3" s="8" t="s">
        <v>25</v>
      </c>
      <c r="E3" s="6" t="s">
        <v>26</v>
      </c>
      <c r="F3" s="6" t="s">
        <v>27</v>
      </c>
      <c r="G3" s="6" t="s">
        <v>20</v>
      </c>
      <c r="H3" s="9" t="s">
        <v>28</v>
      </c>
      <c r="I3" s="109">
        <v>7200</v>
      </c>
      <c r="J3" s="110">
        <v>558</v>
      </c>
      <c r="K3" s="246">
        <f>I3+I4+J3+J4</f>
        <v>16422</v>
      </c>
      <c r="L3" s="255">
        <f>(I3+I4)*0.3+(J3+J4)</f>
        <v>5502</v>
      </c>
      <c r="M3" s="255">
        <f>K3-L3</f>
        <v>10920</v>
      </c>
      <c r="N3" s="256">
        <v>10082022</v>
      </c>
      <c r="O3" s="105">
        <f t="shared" ref="O3:O22" si="0">DATEDIF(C3, AA3, "y")</f>
        <v>11</v>
      </c>
      <c r="AA3" s="17">
        <v>44572</v>
      </c>
    </row>
    <row r="4" spans="1:28" ht="15.75" thickBot="1">
      <c r="A4" s="16" t="s">
        <v>29</v>
      </c>
      <c r="B4" s="16" t="s">
        <v>24</v>
      </c>
      <c r="C4" s="94">
        <v>25968</v>
      </c>
      <c r="D4" s="19" t="s">
        <v>25</v>
      </c>
      <c r="E4" s="16" t="s">
        <v>26</v>
      </c>
      <c r="F4" s="16" t="s">
        <v>27</v>
      </c>
      <c r="G4" s="16" t="s">
        <v>20</v>
      </c>
      <c r="H4" s="18" t="s">
        <v>30</v>
      </c>
      <c r="I4" s="112">
        <v>8400</v>
      </c>
      <c r="J4" s="113">
        <v>264</v>
      </c>
      <c r="K4" s="248"/>
      <c r="L4" s="253"/>
      <c r="M4" s="253"/>
      <c r="N4" s="253"/>
      <c r="O4" s="105">
        <f t="shared" si="0"/>
        <v>50</v>
      </c>
      <c r="P4" s="92" t="s">
        <v>20</v>
      </c>
      <c r="AA4" s="17">
        <v>44572</v>
      </c>
    </row>
    <row r="5" spans="1:28">
      <c r="A5" s="6" t="s">
        <v>31</v>
      </c>
      <c r="B5" s="114" t="s">
        <v>32</v>
      </c>
      <c r="C5" s="117">
        <v>26910</v>
      </c>
      <c r="D5" s="118" t="s">
        <v>25</v>
      </c>
      <c r="E5" s="114" t="s">
        <v>26</v>
      </c>
      <c r="F5" s="114" t="s">
        <v>27</v>
      </c>
      <c r="G5" s="114" t="s">
        <v>20</v>
      </c>
      <c r="H5" s="119" t="s">
        <v>30</v>
      </c>
      <c r="I5" s="115">
        <v>0</v>
      </c>
      <c r="J5" s="116">
        <v>264</v>
      </c>
      <c r="K5" s="246">
        <f>I6+J5+J6</f>
        <v>10000</v>
      </c>
      <c r="L5" s="255">
        <f>I6*0.3+(J5+J6)</f>
        <v>4120</v>
      </c>
      <c r="M5" s="255">
        <f>K5-L5</f>
        <v>5880</v>
      </c>
      <c r="N5" s="256">
        <v>10102022</v>
      </c>
      <c r="O5" s="105">
        <f t="shared" si="0"/>
        <v>48</v>
      </c>
      <c r="P5" s="92" t="s">
        <v>36</v>
      </c>
      <c r="AA5" s="17">
        <v>44572</v>
      </c>
    </row>
    <row r="6" spans="1:28" ht="15.75" thickBot="1">
      <c r="A6" s="16" t="s">
        <v>33</v>
      </c>
      <c r="B6" s="16" t="s">
        <v>34</v>
      </c>
      <c r="C6" s="94">
        <v>27995</v>
      </c>
      <c r="D6" s="19" t="s">
        <v>25</v>
      </c>
      <c r="E6" s="16" t="s">
        <v>26</v>
      </c>
      <c r="F6" s="16" t="s">
        <v>27</v>
      </c>
      <c r="G6" s="16"/>
      <c r="H6" s="18" t="s">
        <v>35</v>
      </c>
      <c r="I6" s="112">
        <v>8400</v>
      </c>
      <c r="J6" s="113">
        <f>510+826</f>
        <v>1336</v>
      </c>
      <c r="K6" s="248"/>
      <c r="L6" s="253"/>
      <c r="M6" s="253"/>
      <c r="N6" s="253"/>
      <c r="O6" s="105">
        <f t="shared" si="0"/>
        <v>45</v>
      </c>
      <c r="AA6" s="17">
        <v>44572</v>
      </c>
    </row>
    <row r="7" spans="1:28">
      <c r="A7" s="6" t="s">
        <v>37</v>
      </c>
      <c r="B7" s="6" t="s">
        <v>38</v>
      </c>
      <c r="C7" s="7">
        <v>30371</v>
      </c>
      <c r="D7" s="6" t="s">
        <v>25</v>
      </c>
      <c r="E7" s="6" t="s">
        <v>17</v>
      </c>
      <c r="F7" s="6"/>
      <c r="G7" s="6" t="s">
        <v>20</v>
      </c>
      <c r="H7" s="6" t="s">
        <v>39</v>
      </c>
      <c r="I7" s="109">
        <v>7400</v>
      </c>
      <c r="J7" s="110">
        <f>774+826</f>
        <v>1600</v>
      </c>
      <c r="K7" s="246">
        <f>I7+I8+J7+J8</f>
        <v>18000</v>
      </c>
      <c r="L7" s="254">
        <f>((I7+I8)*0.3)+(J7+J8)</f>
        <v>7640</v>
      </c>
      <c r="M7" s="254">
        <f>K7-L7</f>
        <v>10360</v>
      </c>
      <c r="N7" s="249">
        <v>10122022</v>
      </c>
      <c r="O7" s="105">
        <f t="shared" si="0"/>
        <v>38</v>
      </c>
      <c r="AA7" s="17">
        <v>44572</v>
      </c>
    </row>
    <row r="8" spans="1:28" ht="15.75" thickBot="1">
      <c r="A8" s="16" t="s">
        <v>40</v>
      </c>
      <c r="B8" s="16" t="s">
        <v>41</v>
      </c>
      <c r="C8" s="94">
        <v>41012</v>
      </c>
      <c r="D8" s="16" t="s">
        <v>25</v>
      </c>
      <c r="E8" s="16" t="s">
        <v>17</v>
      </c>
      <c r="F8" s="16"/>
      <c r="G8" s="16" t="s">
        <v>20</v>
      </c>
      <c r="H8" s="16" t="s">
        <v>39</v>
      </c>
      <c r="I8" s="112">
        <v>7400</v>
      </c>
      <c r="J8" s="113">
        <v>1600</v>
      </c>
      <c r="K8" s="248"/>
      <c r="L8" s="253"/>
      <c r="M8" s="253"/>
      <c r="N8" s="251"/>
      <c r="O8" s="105">
        <f t="shared" si="0"/>
        <v>9</v>
      </c>
      <c r="AA8" s="17">
        <v>44572</v>
      </c>
      <c r="AB8" s="92" t="s">
        <v>104</v>
      </c>
    </row>
    <row r="9" spans="1:28">
      <c r="A9" s="104" t="s">
        <v>42</v>
      </c>
      <c r="B9" s="5" t="s">
        <v>43</v>
      </c>
      <c r="C9" s="7">
        <v>29379</v>
      </c>
      <c r="D9" s="6" t="s">
        <v>16</v>
      </c>
      <c r="E9" s="6" t="s">
        <v>17</v>
      </c>
      <c r="F9" s="6"/>
      <c r="G9" s="99" t="s">
        <v>18</v>
      </c>
      <c r="H9" s="6" t="s">
        <v>19</v>
      </c>
      <c r="I9" s="109">
        <f>8200+-1000+900</f>
        <v>8100</v>
      </c>
      <c r="J9" s="110">
        <v>0</v>
      </c>
      <c r="K9" s="246">
        <f>I9+I10+I11+I12</f>
        <v>29650</v>
      </c>
      <c r="L9" s="246">
        <f>K9*0.3</f>
        <v>8895</v>
      </c>
      <c r="M9" s="246">
        <f>K9-L9</f>
        <v>20755</v>
      </c>
      <c r="N9" s="249">
        <v>10114022</v>
      </c>
      <c r="O9" s="105">
        <f t="shared" si="0"/>
        <v>41</v>
      </c>
      <c r="AA9" s="17">
        <v>44572</v>
      </c>
    </row>
    <row r="10" spans="1:28">
      <c r="A10" s="20" t="s">
        <v>44</v>
      </c>
      <c r="B10" s="11" t="s">
        <v>45</v>
      </c>
      <c r="C10" s="93">
        <v>28556</v>
      </c>
      <c r="D10" s="12" t="s">
        <v>16</v>
      </c>
      <c r="E10" s="12" t="s">
        <v>17</v>
      </c>
      <c r="F10" s="12"/>
      <c r="G10" s="100" t="s">
        <v>18</v>
      </c>
      <c r="H10" s="12" t="s">
        <v>19</v>
      </c>
      <c r="I10" s="97">
        <f>8200-1000+900</f>
        <v>8100</v>
      </c>
      <c r="J10" s="111">
        <v>0</v>
      </c>
      <c r="K10" s="247"/>
      <c r="L10" s="247"/>
      <c r="M10" s="247"/>
      <c r="N10" s="250"/>
      <c r="O10" s="105">
        <f t="shared" si="0"/>
        <v>43</v>
      </c>
      <c r="AA10" s="17">
        <v>44572</v>
      </c>
    </row>
    <row r="11" spans="1:28">
      <c r="A11" s="20" t="s">
        <v>46</v>
      </c>
      <c r="B11" s="11" t="s">
        <v>45</v>
      </c>
      <c r="C11" s="93">
        <v>39495</v>
      </c>
      <c r="D11" s="12" t="s">
        <v>16</v>
      </c>
      <c r="E11" s="12" t="s">
        <v>17</v>
      </c>
      <c r="F11" s="12"/>
      <c r="G11" s="100" t="s">
        <v>18</v>
      </c>
      <c r="H11" s="12" t="s">
        <v>19</v>
      </c>
      <c r="I11" s="97">
        <f>6900+900-1000</f>
        <v>6800</v>
      </c>
      <c r="J11" s="111">
        <v>0</v>
      </c>
      <c r="K11" s="247"/>
      <c r="L11" s="247"/>
      <c r="M11" s="247"/>
      <c r="N11" s="250"/>
      <c r="O11" s="105">
        <f t="shared" si="0"/>
        <v>13</v>
      </c>
      <c r="AA11" s="17">
        <v>44572</v>
      </c>
    </row>
    <row r="12" spans="1:28" ht="15.75" thickBot="1">
      <c r="A12" s="21" t="s">
        <v>47</v>
      </c>
      <c r="B12" s="10" t="s">
        <v>45</v>
      </c>
      <c r="C12" s="94">
        <v>40642</v>
      </c>
      <c r="D12" s="16" t="s">
        <v>16</v>
      </c>
      <c r="E12" s="16" t="s">
        <v>17</v>
      </c>
      <c r="F12" s="16"/>
      <c r="G12" s="101" t="s">
        <v>18</v>
      </c>
      <c r="H12" s="16" t="s">
        <v>19</v>
      </c>
      <c r="I12" s="112">
        <f>6900+750-1000</f>
        <v>6650</v>
      </c>
      <c r="J12" s="113">
        <v>0</v>
      </c>
      <c r="K12" s="248"/>
      <c r="L12" s="248"/>
      <c r="M12" s="248"/>
      <c r="N12" s="251"/>
      <c r="O12" s="105">
        <f t="shared" si="0"/>
        <v>10</v>
      </c>
      <c r="AA12" s="17">
        <v>44572</v>
      </c>
    </row>
    <row r="13" spans="1:28">
      <c r="A13" s="6" t="s">
        <v>48</v>
      </c>
      <c r="B13" s="14" t="s">
        <v>49</v>
      </c>
      <c r="C13" s="95">
        <v>41536</v>
      </c>
      <c r="D13" s="14" t="s">
        <v>25</v>
      </c>
      <c r="E13" s="14" t="s">
        <v>17</v>
      </c>
      <c r="F13" s="14" t="s">
        <v>27</v>
      </c>
      <c r="G13" s="102" t="s">
        <v>52</v>
      </c>
      <c r="H13" s="14" t="s">
        <v>30</v>
      </c>
      <c r="I13" s="98">
        <f>7200+750-1000</f>
        <v>6950</v>
      </c>
      <c r="J13" s="120">
        <v>264</v>
      </c>
      <c r="K13" s="247">
        <f>I13+I14+J14+J13</f>
        <v>15778</v>
      </c>
      <c r="L13" s="247">
        <f>(I13+I14)*0.3+(J13+J14)</f>
        <v>5103</v>
      </c>
      <c r="M13" s="247">
        <f>K13-L13</f>
        <v>10675</v>
      </c>
      <c r="N13" s="252">
        <v>10152022</v>
      </c>
      <c r="O13" s="105">
        <f t="shared" si="0"/>
        <v>8</v>
      </c>
      <c r="AA13" s="17">
        <v>44572</v>
      </c>
    </row>
    <row r="14" spans="1:28" ht="15.75" thickBot="1">
      <c r="A14" s="16" t="s">
        <v>50</v>
      </c>
      <c r="B14" s="16" t="s">
        <v>51</v>
      </c>
      <c r="C14" s="94">
        <v>25389</v>
      </c>
      <c r="D14" s="16" t="s">
        <v>25</v>
      </c>
      <c r="E14" s="16" t="s">
        <v>17</v>
      </c>
      <c r="F14" s="16" t="s">
        <v>27</v>
      </c>
      <c r="G14" s="101" t="s">
        <v>52</v>
      </c>
      <c r="H14" s="16" t="s">
        <v>30</v>
      </c>
      <c r="I14" s="112">
        <f>8400+900-1000</f>
        <v>8300</v>
      </c>
      <c r="J14" s="113">
        <v>264</v>
      </c>
      <c r="K14" s="248"/>
      <c r="L14" s="248"/>
      <c r="M14" s="248"/>
      <c r="N14" s="253"/>
      <c r="O14" s="105">
        <f t="shared" si="0"/>
        <v>52</v>
      </c>
      <c r="AA14" s="17">
        <v>44572</v>
      </c>
    </row>
    <row r="15" spans="1:28">
      <c r="A15" s="6" t="s">
        <v>53</v>
      </c>
      <c r="B15" s="14" t="s">
        <v>54</v>
      </c>
      <c r="C15" s="95">
        <v>29487</v>
      </c>
      <c r="D15" s="14" t="s">
        <v>55</v>
      </c>
      <c r="E15" s="14" t="s">
        <v>26</v>
      </c>
      <c r="F15" s="14" t="s">
        <v>27</v>
      </c>
      <c r="G15" s="14" t="s">
        <v>20</v>
      </c>
      <c r="H15" s="14" t="s">
        <v>19</v>
      </c>
      <c r="I15" s="98">
        <v>8300</v>
      </c>
      <c r="J15" s="120">
        <v>0</v>
      </c>
      <c r="K15" s="247">
        <f>I15+I16+I17</f>
        <v>23600</v>
      </c>
      <c r="L15" s="246">
        <f>K15*0.3</f>
        <v>7080</v>
      </c>
      <c r="M15" s="247">
        <f>K15-L15</f>
        <v>16520</v>
      </c>
      <c r="N15" s="250">
        <v>10172022</v>
      </c>
      <c r="O15" s="105">
        <f t="shared" si="0"/>
        <v>41</v>
      </c>
      <c r="AA15" s="17">
        <v>44572</v>
      </c>
    </row>
    <row r="16" spans="1:28">
      <c r="A16" s="12" t="s">
        <v>56</v>
      </c>
      <c r="B16" s="12" t="s">
        <v>57</v>
      </c>
      <c r="C16" s="93">
        <v>24843</v>
      </c>
      <c r="D16" s="12" t="s">
        <v>55</v>
      </c>
      <c r="E16" s="12" t="s">
        <v>26</v>
      </c>
      <c r="F16" s="12" t="s">
        <v>27</v>
      </c>
      <c r="G16" s="12" t="s">
        <v>20</v>
      </c>
      <c r="H16" s="12" t="s">
        <v>19</v>
      </c>
      <c r="I16" s="97">
        <v>8300</v>
      </c>
      <c r="J16" s="111">
        <v>0</v>
      </c>
      <c r="K16" s="247"/>
      <c r="L16" s="247"/>
      <c r="M16" s="247"/>
      <c r="N16" s="250"/>
      <c r="O16" s="105">
        <f t="shared" si="0"/>
        <v>54</v>
      </c>
      <c r="AA16" s="17">
        <v>44572</v>
      </c>
    </row>
    <row r="17" spans="1:27" ht="15.75" thickBot="1">
      <c r="A17" s="16" t="s">
        <v>58</v>
      </c>
      <c r="B17" s="16" t="s">
        <v>57</v>
      </c>
      <c r="C17" s="94">
        <v>39602</v>
      </c>
      <c r="D17" s="16" t="s">
        <v>55</v>
      </c>
      <c r="E17" s="16" t="s">
        <v>26</v>
      </c>
      <c r="F17" s="16" t="s">
        <v>27</v>
      </c>
      <c r="G17" s="16" t="s">
        <v>20</v>
      </c>
      <c r="H17" s="16" t="s">
        <v>19</v>
      </c>
      <c r="I17" s="112">
        <v>7000</v>
      </c>
      <c r="J17" s="113">
        <v>0</v>
      </c>
      <c r="K17" s="248"/>
      <c r="L17" s="248"/>
      <c r="M17" s="248"/>
      <c r="N17" s="251"/>
      <c r="O17" s="105">
        <f t="shared" si="0"/>
        <v>13</v>
      </c>
      <c r="AA17" s="17">
        <v>44572</v>
      </c>
    </row>
    <row r="18" spans="1:27">
      <c r="A18" s="6" t="s">
        <v>59</v>
      </c>
      <c r="B18" s="6" t="s">
        <v>60</v>
      </c>
      <c r="C18" s="7">
        <v>20376</v>
      </c>
      <c r="D18" s="8"/>
      <c r="E18" s="6" t="s">
        <v>26</v>
      </c>
      <c r="F18" s="6" t="s">
        <v>27</v>
      </c>
      <c r="G18" s="6" t="s">
        <v>20</v>
      </c>
      <c r="H18" s="9" t="s">
        <v>28</v>
      </c>
      <c r="I18" s="109">
        <v>8400</v>
      </c>
      <c r="J18" s="110">
        <v>558</v>
      </c>
      <c r="K18" s="246">
        <f>I18+I19+J18+J19</f>
        <v>16716</v>
      </c>
      <c r="L18" s="246">
        <f>(I18+I19)*0.3+J18+J19</f>
        <v>5796</v>
      </c>
      <c r="M18" s="246">
        <f>K18-L18</f>
        <v>10920</v>
      </c>
      <c r="N18" s="249">
        <v>10252022</v>
      </c>
      <c r="O18" s="105">
        <f t="shared" si="0"/>
        <v>66</v>
      </c>
      <c r="AA18" s="17">
        <v>44572</v>
      </c>
    </row>
    <row r="19" spans="1:27" s="134" customFormat="1" ht="15.75" thickBot="1">
      <c r="A19" s="127" t="s">
        <v>61</v>
      </c>
      <c r="B19" s="127" t="s">
        <v>62</v>
      </c>
      <c r="C19" s="128">
        <v>40140</v>
      </c>
      <c r="D19" s="129"/>
      <c r="E19" s="127" t="s">
        <v>26</v>
      </c>
      <c r="F19" s="127" t="s">
        <v>27</v>
      </c>
      <c r="G19" s="127" t="s">
        <v>20</v>
      </c>
      <c r="H19" s="130" t="s">
        <v>28</v>
      </c>
      <c r="I19" s="131">
        <v>7200</v>
      </c>
      <c r="J19" s="132">
        <v>558</v>
      </c>
      <c r="K19" s="248"/>
      <c r="L19" s="248"/>
      <c r="M19" s="248"/>
      <c r="N19" s="251"/>
      <c r="O19" s="133">
        <f t="shared" si="0"/>
        <v>12</v>
      </c>
      <c r="AA19" s="135">
        <v>44572</v>
      </c>
    </row>
    <row r="20" spans="1:27">
      <c r="A20" s="6" t="s">
        <v>63</v>
      </c>
      <c r="B20" s="6" t="s">
        <v>64</v>
      </c>
      <c r="C20" s="7">
        <v>26563</v>
      </c>
      <c r="D20" s="6" t="s">
        <v>55</v>
      </c>
      <c r="E20" s="6" t="s">
        <v>26</v>
      </c>
      <c r="F20" s="6" t="s">
        <v>27</v>
      </c>
      <c r="G20" s="6" t="s">
        <v>20</v>
      </c>
      <c r="H20" s="9" t="s">
        <v>19</v>
      </c>
      <c r="I20" s="109">
        <v>8300</v>
      </c>
      <c r="J20" s="110"/>
      <c r="K20" s="246">
        <f>I20+I21+I22+J20+J21+J22</f>
        <v>23600</v>
      </c>
      <c r="L20" s="246">
        <f>K20*0.3</f>
        <v>7080</v>
      </c>
      <c r="M20" s="246">
        <f>K20-L20</f>
        <v>16520</v>
      </c>
      <c r="N20" s="249">
        <v>10262022</v>
      </c>
      <c r="O20" s="105">
        <f t="shared" si="0"/>
        <v>49</v>
      </c>
      <c r="AA20" s="17">
        <v>44572</v>
      </c>
    </row>
    <row r="21" spans="1:27">
      <c r="A21" s="12" t="s">
        <v>65</v>
      </c>
      <c r="B21" s="12" t="s">
        <v>66</v>
      </c>
      <c r="C21" s="93">
        <v>40791</v>
      </c>
      <c r="D21" s="12" t="s">
        <v>55</v>
      </c>
      <c r="E21" s="12" t="s">
        <v>26</v>
      </c>
      <c r="F21" s="12" t="s">
        <v>27</v>
      </c>
      <c r="G21" s="12" t="s">
        <v>20</v>
      </c>
      <c r="H21" s="13" t="s">
        <v>19</v>
      </c>
      <c r="I21" s="97">
        <v>7000</v>
      </c>
      <c r="J21" s="111"/>
      <c r="K21" s="247"/>
      <c r="L21" s="247"/>
      <c r="M21" s="247"/>
      <c r="N21" s="250"/>
      <c r="O21" s="105">
        <f t="shared" si="0"/>
        <v>10</v>
      </c>
      <c r="AA21" s="17">
        <v>44572</v>
      </c>
    </row>
    <row r="22" spans="1:27" ht="15.75" thickBot="1">
      <c r="A22" s="16" t="s">
        <v>21</v>
      </c>
      <c r="B22" s="16" t="s">
        <v>67</v>
      </c>
      <c r="C22" s="94">
        <v>25365</v>
      </c>
      <c r="D22" s="16" t="s">
        <v>55</v>
      </c>
      <c r="E22" s="16" t="s">
        <v>26</v>
      </c>
      <c r="F22" s="16" t="s">
        <v>27</v>
      </c>
      <c r="G22" s="16" t="s">
        <v>20</v>
      </c>
      <c r="H22" s="13" t="s">
        <v>19</v>
      </c>
      <c r="I22" s="112">
        <v>8300</v>
      </c>
      <c r="J22" s="113"/>
      <c r="K22" s="248"/>
      <c r="L22" s="248"/>
      <c r="M22" s="248"/>
      <c r="N22" s="251"/>
      <c r="O22" s="105">
        <f t="shared" si="0"/>
        <v>52</v>
      </c>
      <c r="AA22" s="17">
        <v>44572</v>
      </c>
    </row>
    <row r="23" spans="1:27">
      <c r="AA23" s="17">
        <v>44572</v>
      </c>
    </row>
    <row r="24" spans="1:27" ht="13.15" customHeight="1">
      <c r="AA24" s="17">
        <v>44572</v>
      </c>
    </row>
  </sheetData>
  <mergeCells count="32">
    <mergeCell ref="K5:K6"/>
    <mergeCell ref="L5:L6"/>
    <mergeCell ref="M5:M6"/>
    <mergeCell ref="N5:N6"/>
    <mergeCell ref="K3:K4"/>
    <mergeCell ref="L3:L4"/>
    <mergeCell ref="M3:M4"/>
    <mergeCell ref="N3:N4"/>
    <mergeCell ref="K9:K12"/>
    <mergeCell ref="L9:L12"/>
    <mergeCell ref="M9:M12"/>
    <mergeCell ref="N9:N12"/>
    <mergeCell ref="K7:K8"/>
    <mergeCell ref="L7:L8"/>
    <mergeCell ref="M7:M8"/>
    <mergeCell ref="N7:N8"/>
    <mergeCell ref="K15:K17"/>
    <mergeCell ref="L15:L17"/>
    <mergeCell ref="M15:M17"/>
    <mergeCell ref="N15:N17"/>
    <mergeCell ref="K13:K14"/>
    <mergeCell ref="L13:L14"/>
    <mergeCell ref="M13:M14"/>
    <mergeCell ref="N13:N14"/>
    <mergeCell ref="K20:K22"/>
    <mergeCell ref="L20:L22"/>
    <mergeCell ref="M20:M22"/>
    <mergeCell ref="N20:N22"/>
    <mergeCell ref="K18:K19"/>
    <mergeCell ref="L18:L19"/>
    <mergeCell ref="M18:M19"/>
    <mergeCell ref="N18:N19"/>
  </mergeCells>
  <pageMargins left="0.7" right="0.7" top="0.78740157499999996" bottom="0.78740157499999996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tabulka prihlasenych</vt:lpstr>
      <vt:lpstr>piano camere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cp:lastPrinted>2022-11-17T16:47:52Z</cp:lastPrinted>
  <dcterms:created xsi:type="dcterms:W3CDTF">2018-01-15T13:19:05Z</dcterms:created>
  <dcterms:modified xsi:type="dcterms:W3CDTF">2023-10-08T13:04:20Z</dcterms:modified>
</cp:coreProperties>
</file>